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 2022\113_2022 REVITALIZACE LOKALITY U TŘÍ KŘÍŽŮ\Rozpočty_export\Export_23_09_2022\Rozpočet odstavných ploch\"/>
    </mc:Choice>
  </mc:AlternateContent>
  <xr:revisionPtr revIDLastSave="0" documentId="8_{5FBAAB97-FE04-4A9E-BA85-7D06B4BCB113}" xr6:coauthVersionLast="47" xr6:coauthVersionMax="47" xr10:uidLastSave="{00000000-0000-0000-0000-000000000000}"/>
  <bookViews>
    <workbookView xWindow="-28920" yWindow="-285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99 01 Naklady" sheetId="12" r:id="rId4"/>
    <sheet name="SO 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'099 01 Naklady'!$1:$7</definedName>
    <definedName name="_xlnm.Print_Titles" localSheetId="4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'099 01 Naklady'!$A$1:$Y$27</definedName>
    <definedName name="_xlnm.Print_Area" localSheetId="4">'SO 01 01 Pol'!$A$1:$Y$121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120" i="13"/>
  <c r="BA35" i="13"/>
  <c r="BA31" i="13"/>
  <c r="BA19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4" i="13"/>
  <c r="I14" i="13"/>
  <c r="K14" i="13"/>
  <c r="M14" i="13"/>
  <c r="O14" i="13"/>
  <c r="Q14" i="13"/>
  <c r="V14" i="13"/>
  <c r="G18" i="13"/>
  <c r="I18" i="13"/>
  <c r="K18" i="13"/>
  <c r="M18" i="13"/>
  <c r="O18" i="13"/>
  <c r="Q18" i="13"/>
  <c r="V18" i="13"/>
  <c r="G30" i="13"/>
  <c r="M30" i="13" s="1"/>
  <c r="I30" i="13"/>
  <c r="K30" i="13"/>
  <c r="O30" i="13"/>
  <c r="O8" i="13" s="1"/>
  <c r="Q30" i="13"/>
  <c r="V30" i="13"/>
  <c r="G34" i="13"/>
  <c r="M34" i="13" s="1"/>
  <c r="I34" i="13"/>
  <c r="K34" i="13"/>
  <c r="O34" i="13"/>
  <c r="Q34" i="13"/>
  <c r="V34" i="13"/>
  <c r="G46" i="13"/>
  <c r="I46" i="13"/>
  <c r="K46" i="13"/>
  <c r="M46" i="13"/>
  <c r="O46" i="13"/>
  <c r="Q46" i="13"/>
  <c r="V46" i="13"/>
  <c r="G53" i="13"/>
  <c r="I53" i="13"/>
  <c r="K53" i="13"/>
  <c r="M53" i="13"/>
  <c r="O53" i="13"/>
  <c r="Q53" i="13"/>
  <c r="V53" i="13"/>
  <c r="G61" i="13"/>
  <c r="M61" i="13" s="1"/>
  <c r="I61" i="13"/>
  <c r="K61" i="13"/>
  <c r="O61" i="13"/>
  <c r="Q61" i="13"/>
  <c r="V61" i="13"/>
  <c r="G65" i="13"/>
  <c r="M65" i="13" s="1"/>
  <c r="I65" i="13"/>
  <c r="K65" i="13"/>
  <c r="O65" i="13"/>
  <c r="Q65" i="13"/>
  <c r="V65" i="13"/>
  <c r="G69" i="13"/>
  <c r="I69" i="13"/>
  <c r="K69" i="13"/>
  <c r="M69" i="13"/>
  <c r="O69" i="13"/>
  <c r="Q69" i="13"/>
  <c r="V69" i="13"/>
  <c r="G73" i="13"/>
  <c r="I73" i="13"/>
  <c r="K73" i="13"/>
  <c r="M73" i="13"/>
  <c r="O73" i="13"/>
  <c r="Q73" i="13"/>
  <c r="V73" i="13"/>
  <c r="G76" i="13"/>
  <c r="M76" i="13" s="1"/>
  <c r="I76" i="13"/>
  <c r="K76" i="13"/>
  <c r="O76" i="13"/>
  <c r="Q76" i="13"/>
  <c r="V76" i="13"/>
  <c r="G79" i="13"/>
  <c r="M79" i="13" s="1"/>
  <c r="I79" i="13"/>
  <c r="K79" i="13"/>
  <c r="O79" i="13"/>
  <c r="Q79" i="13"/>
  <c r="V79" i="13"/>
  <c r="G82" i="13"/>
  <c r="I82" i="13"/>
  <c r="K82" i="13"/>
  <c r="M82" i="13"/>
  <c r="O82" i="13"/>
  <c r="Q82" i="13"/>
  <c r="V82" i="13"/>
  <c r="G87" i="13"/>
  <c r="I87" i="13"/>
  <c r="K87" i="13"/>
  <c r="M87" i="13"/>
  <c r="O87" i="13"/>
  <c r="Q87" i="13"/>
  <c r="V87" i="13"/>
  <c r="G92" i="13"/>
  <c r="M92" i="13" s="1"/>
  <c r="I92" i="13"/>
  <c r="K92" i="13"/>
  <c r="O92" i="13"/>
  <c r="Q92" i="13"/>
  <c r="V92" i="13"/>
  <c r="G97" i="13"/>
  <c r="I97" i="13"/>
  <c r="K97" i="13"/>
  <c r="M97" i="13"/>
  <c r="O97" i="13"/>
  <c r="Q97" i="13"/>
  <c r="V97" i="13"/>
  <c r="G99" i="13"/>
  <c r="M99" i="13" s="1"/>
  <c r="I99" i="13"/>
  <c r="K99" i="13"/>
  <c r="O99" i="13"/>
  <c r="Q99" i="13"/>
  <c r="V99" i="13"/>
  <c r="G101" i="13"/>
  <c r="I101" i="13"/>
  <c r="K101" i="13"/>
  <c r="M101" i="13"/>
  <c r="O101" i="13"/>
  <c r="Q101" i="13"/>
  <c r="V101" i="13"/>
  <c r="G103" i="13"/>
  <c r="O103" i="13"/>
  <c r="G104" i="13"/>
  <c r="I104" i="13"/>
  <c r="I103" i="13" s="1"/>
  <c r="K104" i="13"/>
  <c r="K103" i="13" s="1"/>
  <c r="M104" i="13"/>
  <c r="O104" i="13"/>
  <c r="Q104" i="13"/>
  <c r="Q103" i="13" s="1"/>
  <c r="V104" i="13"/>
  <c r="V103" i="13" s="1"/>
  <c r="G108" i="13"/>
  <c r="M108" i="13" s="1"/>
  <c r="I108" i="13"/>
  <c r="K108" i="13"/>
  <c r="O108" i="13"/>
  <c r="Q108" i="13"/>
  <c r="V108" i="13"/>
  <c r="G114" i="13"/>
  <c r="G113" i="13" s="1"/>
  <c r="I114" i="13"/>
  <c r="I113" i="13" s="1"/>
  <c r="K114" i="13"/>
  <c r="K113" i="13" s="1"/>
  <c r="O114" i="13"/>
  <c r="O113" i="13" s="1"/>
  <c r="Q114" i="13"/>
  <c r="Q113" i="13" s="1"/>
  <c r="V114" i="13"/>
  <c r="V113" i="13" s="1"/>
  <c r="AE120" i="13"/>
  <c r="AF120" i="13"/>
  <c r="G26" i="12"/>
  <c r="BA24" i="12"/>
  <c r="BA22" i="12"/>
  <c r="BA17" i="12"/>
  <c r="BA15" i="12"/>
  <c r="BA13" i="12"/>
  <c r="BA1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18" i="12"/>
  <c r="M18" i="12" s="1"/>
  <c r="I18" i="12"/>
  <c r="K18" i="12"/>
  <c r="O18" i="12"/>
  <c r="Q18" i="12"/>
  <c r="V18" i="12"/>
  <c r="K20" i="12"/>
  <c r="V20" i="12"/>
  <c r="G21" i="12"/>
  <c r="I21" i="12"/>
  <c r="I20" i="12" s="1"/>
  <c r="K21" i="12"/>
  <c r="M21" i="12"/>
  <c r="O21" i="12"/>
  <c r="Q21" i="12"/>
  <c r="Q20" i="12" s="1"/>
  <c r="V21" i="12"/>
  <c r="G23" i="12"/>
  <c r="G20" i="12" s="1"/>
  <c r="I23" i="12"/>
  <c r="K23" i="12"/>
  <c r="O23" i="12"/>
  <c r="O20" i="12" s="1"/>
  <c r="Q23" i="12"/>
  <c r="V23" i="12"/>
  <c r="AE26" i="12"/>
  <c r="AF26" i="12"/>
  <c r="I20" i="1"/>
  <c r="I19" i="1"/>
  <c r="I18" i="1"/>
  <c r="I17" i="1"/>
  <c r="I16" i="1"/>
  <c r="I62" i="1"/>
  <c r="J61" i="1" s="1"/>
  <c r="F45" i="1"/>
  <c r="G45" i="1"/>
  <c r="G25" i="1" s="1"/>
  <c r="A25" i="1" s="1"/>
  <c r="G26" i="1" s="1"/>
  <c r="H45" i="1"/>
  <c r="H44" i="1"/>
  <c r="I44" i="1" s="1"/>
  <c r="H43" i="1"/>
  <c r="I43" i="1" s="1"/>
  <c r="H42" i="1"/>
  <c r="H41" i="1"/>
  <c r="I41" i="1" s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J59" i="1" l="1"/>
  <c r="J57" i="1"/>
  <c r="J58" i="1"/>
  <c r="J60" i="1"/>
  <c r="J62" i="1" s="1"/>
  <c r="A26" i="1"/>
  <c r="G28" i="1"/>
  <c r="G23" i="1"/>
  <c r="M8" i="13"/>
  <c r="M103" i="13"/>
  <c r="G8" i="13"/>
  <c r="M114" i="13"/>
  <c r="M113" i="13" s="1"/>
  <c r="M8" i="12"/>
  <c r="G8" i="12"/>
  <c r="M23" i="12"/>
  <c r="M20" i="12" s="1"/>
  <c r="I21" i="1"/>
  <c r="J43" i="1"/>
  <c r="J41" i="1"/>
  <c r="J44" i="1"/>
  <c r="J39" i="1"/>
  <c r="J45" i="1" s="1"/>
  <c r="J40" i="1"/>
  <c r="A23" i="1" l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E423B841-081E-4074-AD3D-857115D350B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8E577A3-2A3F-4ED8-B407-8835F06E3B7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7126AF13-2B93-48CC-AB77-EC39FA00A1A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CA0C7CA-F699-4296-8B28-443E4F481CD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<sst xmlns="http://schemas.openxmlformats.org/spreadsheetml/2006/main" count="656" uniqueCount="255">
  <si>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</si>
  <si>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</si>
  <si>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</si>
  <si>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</si>
  <si>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</si>
  <si>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</si>
  <si>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</si>
  <si>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</si>
  <si>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</si>
  <si>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</si>
  <si>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</si>
  <si>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</si>
  <si>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</si>
  <si>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</si>
  <si>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</si>
  <si>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</si>
  <si>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</si>
  <si>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</si>
  <si>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</si>
  <si>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</si>
  <si>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</si>
  <si>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</si>
  <si>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</si>
  <si>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</si>
  <si>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</si>
  <si>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</si>
  <si>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</si>
  <si>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</si>
  <si>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</si>
  <si>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</si>
  <si>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</si>
  <si>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</si>
  <si>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</si>
  <si>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</si>
  <si>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</si>
  <si>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</si>
  <si>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</si>
  <si>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</si>
  <si>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</si>
  <si>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</si>
  <si>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</si>
  <si>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</si>
  <si>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</si>
  <si>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rozpocet-stavby.cz</t>
  </si>
  <si>
    <t>113_2022_2</t>
  </si>
  <si>
    <t>REVITALIZACE LOKALITY U TŘÍ KŘÍŽŮ - odstavné plochy</t>
  </si>
  <si>
    <t>Město Velké Meziříčí</t>
  </si>
  <si>
    <t>Radnická 29/1</t>
  </si>
  <si>
    <t>Velké Meziříčí</t>
  </si>
  <si>
    <t>59401</t>
  </si>
  <si>
    <t>00295671</t>
  </si>
  <si>
    <t>CZ00295671</t>
  </si>
  <si>
    <t>Stavba</t>
  </si>
  <si>
    <t>Ostatní a vedlejší náklady</t>
  </si>
  <si>
    <t>01</t>
  </si>
  <si>
    <t>ON, VN</t>
  </si>
  <si>
    <t>Stavební objekt</t>
  </si>
  <si>
    <t>SO 01</t>
  </si>
  <si>
    <t>Venkovní úpravy</t>
  </si>
  <si>
    <t>ASŘ - odstavné plochy</t>
  </si>
  <si>
    <t>Celkem za stavbu</t>
  </si>
  <si>
    <t>CZK</t>
  </si>
  <si>
    <t>#POPS</t>
  </si>
  <si>
    <t>Popis stavby: 113_2022_2 - REVITALIZACE LOKALITY U TŘÍ KŘÍŽŮ - odstavné plochy</t>
  </si>
  <si>
    <t>#POPO</t>
  </si>
  <si>
    <t>Popis objektu: 099 - Ostatní a vedlejší náklady</t>
  </si>
  <si>
    <t>#POPR</t>
  </si>
  <si>
    <t>Popis rozpočtu: 01 - ON, VN</t>
  </si>
  <si>
    <t>Popis objektu: SO 01 - Venkovní úpravy</t>
  </si>
  <si>
    <t>Popis rozpočtu: 01 - ASŘ - odstavné plochy</t>
  </si>
  <si>
    <t>Rekapitulace dílů</t>
  </si>
  <si>
    <t>Typ dílu</t>
  </si>
  <si>
    <t>1</t>
  </si>
  <si>
    <t>Zemní práce</t>
  </si>
  <si>
    <t>5</t>
  </si>
  <si>
    <t>Komunikace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</si>
  <si>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</si>
  <si>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</si>
  <si>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</si>
  <si>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</si>
  <si>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</si>
  <si>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</si>
  <si>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</si>
  <si>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099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</si>
  <si>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</si>
  <si>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</si>
  <si>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</si>
  <si>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</si>
  <si>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</si>
  <si>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</si>
  <si>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</si>
  <si>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</si>
  <si>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</si>
  <si>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</si>
  <si>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</si>
  <si>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</si>
  <si>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</si>
  <si>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</si>
  <si>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</si>
  <si>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</si>
  <si>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</si>
  <si>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</si>
  <si>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</si>
  <si>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</si>
  <si>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</si>
  <si>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</si>
  <si>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</si>
  <si>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</si>
  <si>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</si>
  <si>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</si>
  <si>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</si>
  <si>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</si>
  <si>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</si>
  <si>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</si>
  <si>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22/ II</t>
  </si>
  <si>
    <t>Indiv</t>
  </si>
  <si>
    <t>VRN</t>
  </si>
  <si>
    <t>Běžná</t>
  </si>
  <si>
    <t>POL99_0</t>
  </si>
  <si>
    <t>POP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</si>
  <si>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</si>
  <si>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</si>
  <si>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</si>
  <si>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</si>
  <si>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</si>
  <si>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</si>
  <si>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</si>
  <si>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</si>
  <si>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</si>
  <si>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</si>
  <si>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</si>
  <si>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</si>
  <si>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POL99_2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</si>
  <si>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</si>
  <si>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</si>
  <si>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</si>
  <si>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</si>
  <si>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</si>
  <si>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</si>
  <si>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</si>
  <si>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</si>
  <si>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</si>
  <si>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</si>
  <si>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</si>
  <si>
    <t>Položkový soupis prací a dodávek</t>
  </si>
  <si>
    <t>122201101R00</t>
  </si>
  <si>
    <t>Odkopávky a  prokopávky nezapažené v hornině 3  do 100 m3</t>
  </si>
  <si>
    <t>m3</t>
  </si>
  <si>
    <t>800-1</t>
  </si>
  <si>
    <t>Práce</t>
  </si>
  <si>
    <t>POL1_</t>
  </si>
  <si>
    <t>s přehozením výkopku na vzdálenost do 3 m nebo s naložením na dopravní prostředek,</t>
  </si>
  <si>
    <t>SPI</t>
  </si>
  <si>
    <t xml:space="preserve">úpravy terénních zlomů : </t>
  </si>
  <si>
    <t>VV</t>
  </si>
  <si>
    <t>dle výkresu D.1.03 - zářezy 9,4 m3 : 9,4</t>
  </si>
  <si>
    <t>Koeficient 1/2 odstavné plochy / 1/2 vyhlídka: -0,5</t>
  </si>
  <si>
    <t>122201109R00</t>
  </si>
  <si>
    <t>Odkopávky a  prokopávky nezapažené v hornině 3  příplatek k cenám za lepivost horniny</t>
  </si>
  <si>
    <t>Odkaz na mn. položky pořadí 1 : 4,70000</t>
  </si>
  <si>
    <t>Koeficient 50%: -0,5</t>
  </si>
  <si>
    <t>122202201R00</t>
  </si>
  <si>
    <t>Odkopávky a prokopávky pro silnice v hornině 3 do 100 m3</t>
  </si>
  <si>
    <t>s přemístěním výkopku v příčných profilech na vzdálenost do 15 m nebo s naložením na dopravní prostředek.</t>
  </si>
  <si>
    <t xml:space="preserve">70% v hornině 3 : </t>
  </si>
  <si>
    <t xml:space="preserve">odstavná plocha MZK - dle řezu E-E : </t>
  </si>
  <si>
    <t>zářez ( srovnání ) - prům. výška : 0,1*3,00*50,0</t>
  </si>
  <si>
    <t>"kufr" pro skladbu : 0,35*2,0*50,0</t>
  </si>
  <si>
    <t xml:space="preserve">odstavná plocha MZK - dle řezu D-D : </t>
  </si>
  <si>
    <t>zářez ( srovnání ) - prům. výška : 0,1*4,0*7,0</t>
  </si>
  <si>
    <t>"kufr" pro skladbu ( tl. x area ) - nebude se odkopávat všude celá vrstva ( cca 70% plochy ) : 0,35*40,6*0,7</t>
  </si>
  <si>
    <t xml:space="preserve">zpevněné plochy - divoká mozaika x rozšíření o obrubníky : </t>
  </si>
  <si>
    <t>"kufr" pro skladbu ( tl. x area ) - nebude se odkopávat všude celá vrstva ( cca 80% plochy ) : 0,3*79,4*1,15*0,8</t>
  </si>
  <si>
    <t>Koeficient 70% v hornině 3: -0,3</t>
  </si>
  <si>
    <t>122202209R00</t>
  </si>
  <si>
    <t>Odkopávky a prokopávky pro silnice v hornině 3 příplatek za lepivost horniny</t>
  </si>
  <si>
    <t>Odkaz na mn. položky pořadí 3 : 59,26298</t>
  </si>
  <si>
    <t>122402201R00</t>
  </si>
  <si>
    <t>Odkopávky a prokopávky pro silnice v hornině 5 do 100 m3</t>
  </si>
  <si>
    <t xml:space="preserve">30% v hornině 5 : </t>
  </si>
  <si>
    <t>Koeficient 30% v hornině 5: -0,7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</si>
  <si>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</si>
  <si>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</si>
  <si>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</si>
  <si>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 xml:space="preserve">odvoz výkopku na meziskládku : </t>
  </si>
  <si>
    <t xml:space="preserve">z meziskládky k zásypům : </t>
  </si>
  <si>
    <t>Odkaz na mn. položky pořadí 15 : 0,62500</t>
  </si>
  <si>
    <t>162701105R00</t>
  </si>
  <si>
    <t>Vodorovné přemístění výkopku z horniny 1 až 4, na vzdálenost přes 9 000  do 10 000 m</t>
  </si>
  <si>
    <t xml:space="preserve">výkopy : </t>
  </si>
  <si>
    <t xml:space="preserve"> - zásypy : </t>
  </si>
  <si>
    <t>Odkaz na mn. položky pořadí 15 : 0,62500*-1</t>
  </si>
  <si>
    <t xml:space="preserve"> - spotřeba sadových úprav celkem 7,42587 m3 : -7,42587</t>
  </si>
  <si>
    <t>162701155R00</t>
  </si>
  <si>
    <t>Vodorovné přemístění výkopku z horniny 5 až 7, na vzdálenost přes 9 000  do 10 000 m</t>
  </si>
  <si>
    <t>Odkaz na mn. položky pořadí 5 : 25,39842</t>
  </si>
  <si>
    <t>162701109R00</t>
  </si>
  <si>
    <t>Vodorovné přemístění výkopku příplatek k ceně za každých dalších i započatých 1 000 m přes 10 000 m  z horniny 1 až 4</t>
  </si>
  <si>
    <t>Odkaz na mn. položky pořadí 7 : 55,91211</t>
  </si>
  <si>
    <t>Koeficient : 15</t>
  </si>
  <si>
    <t>162701159R00</t>
  </si>
  <si>
    <t>Vodorovné přemístění výkopku příplatek k ceně za každých dalších i započatých 1 000 m přes 10 000 m  z horniny 5 až 7</t>
  </si>
  <si>
    <t>Odkaz na mn. položky pořadí 8 : 25,39842</t>
  </si>
  <si>
    <t>162301401R00</t>
  </si>
  <si>
    <t>Vodorovné přemístění větví, kmenů, nebo pařezů větví stromů listnatých, průměru kmene přes 100 do 300 mm, na vzdálenost do 5 000 m</t>
  </si>
  <si>
    <t>kus</t>
  </si>
  <si>
    <t xml:space="preserve"> s naložením, složením a dopravou,</t>
  </si>
  <si>
    <t>Redukce spodních větví porostu a obrostu báze kmene lípy : 2</t>
  </si>
  <si>
    <t>162301901R00</t>
  </si>
  <si>
    <t>Vodorovné přemístění větví, kmenů, nebo pařezů příplatek k cenám za každých dalších i započatých 5 000 m přes 5 000 m  větví stromů listnatých, průměru kmene přes 100 do 300 mm</t>
  </si>
  <si>
    <t>Odkaz na mn. položky pořadí 11 : 2,00000</t>
  </si>
  <si>
    <t>162702292R00</t>
  </si>
  <si>
    <t>Poplatek za skládku větví a kulatin</t>
  </si>
  <si>
    <t>t</t>
  </si>
  <si>
    <t>823-1</t>
  </si>
  <si>
    <t xml:space="preserve">redukcespodních větví porostu a obrostu kmene lípy : </t>
  </si>
  <si>
    <t xml:space="preserve"> - odhad : 5,0</t>
  </si>
  <si>
    <t>167101101R00</t>
  </si>
  <si>
    <t>Nakládání, skládání, překládání neulehlého výkopku nakládání výkopku  do 100 m3, z horniny 1 až 4</t>
  </si>
  <si>
    <t xml:space="preserve">odvoz : </t>
  </si>
  <si>
    <t xml:space="preserve">k zásypům : </t>
  </si>
  <si>
    <t>171206111R00</t>
  </si>
  <si>
    <t>Uložení zemin do předepsaných tvarů uložení zemin schopných zúrodnění do násypů předepsaných tvarů s urovnáním</t>
  </si>
  <si>
    <t>823-2</t>
  </si>
  <si>
    <t>schopných zúrodnění nebo zemin výsypek do násypů</t>
  </si>
  <si>
    <t>dle výkresu D.1.03 - násypy 1,25 m3 - použít vytěženou zeminu : 1,25</t>
  </si>
  <si>
    <t>181101104R00</t>
  </si>
  <si>
    <t>Úprava pláně v zářezech v hornině 5, se zhutněním</t>
  </si>
  <si>
    <t>m2</t>
  </si>
  <si>
    <t>vyrovnáním výškových rozdílů, ploch vodorovných a ploch do sklonu 1 : 5.</t>
  </si>
  <si>
    <t xml:space="preserve">zpevněné plochy : </t>
  </si>
  <si>
    <t>odstavná plocha MZK - dle řezu E-E : 2,0*50,0</t>
  </si>
  <si>
    <t>odstavná plocha MZK - dle řezu D-D ( area ) : 40,6</t>
  </si>
  <si>
    <t>199000002R00</t>
  </si>
  <si>
    <t>Poplatky za skládku horniny 1- 4, skupina 17 05 04 z Katalogu odpadů</t>
  </si>
  <si>
    <t>199000003R00</t>
  </si>
  <si>
    <t>Poplatky za skládku horniny 5 - 7, skupina 17 05 04 z Katalogu odpadů</t>
  </si>
  <si>
    <t>111000001</t>
  </si>
  <si>
    <t>Redukce spodních větví porostu a obrostu báze kmene lípy</t>
  </si>
  <si>
    <t>Vlastní</t>
  </si>
  <si>
    <t>příprava území : 34,0+1,0</t>
  </si>
  <si>
    <t>564861111RT4</t>
  </si>
  <si>
    <t>Podklad ze štěrkodrti s rozprostřením a zhutněním frakce 0-63 mm, tloušťka po zhutnění 200 mm, Kamenivo nestanovené</t>
  </si>
  <si>
    <t>822-1</t>
  </si>
  <si>
    <t>564952111R00</t>
  </si>
  <si>
    <t>Podklad nebo kryt z mechanicky zpevněného kameniva (MZK) tloušťka po zhutnění 150 mm</t>
  </si>
  <si>
    <t>s rozprostřením a zhutněním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</si>
  <si>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</si>
  <si>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</si>
  <si>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</si>
  <si>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</si>
  <si>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</si>
  <si>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 xml:space="preserve">Hmotnosti z položek s pořadovými čísly: : </t>
  </si>
  <si>
    <t xml:space="preserve">5,20,21, : </t>
  </si>
  <si>
    <t>Součet: : 113,94280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</si>
</sst>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8" fillId="0" borderId="18" xfId="0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X2xvJJtrCaO8TrfuTW2zWeR5lD5QTxawywZCJfFJFX1ldoLQlovRpvJMoCKk7puwvZAvHAKI8iQ5Eaccqalh+A==" saltValue="wzrzebiCu63JxENixTCGA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D14" sqref="D14: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6" t="s">
        <v>22</v>
      </c>
      <c r="C2" s="107"/>
      <c r="D2" s="108" t="s">
        <v>44</v>
      </c>
      <c r="E2" s="109" t="s">
        <v>45</v>
      </c>
      <c r="F2" s="110"/>
      <c r="G2" s="110"/>
      <c r="H2" s="110"/>
      <c r="I2" s="110"/>
      <c r="J2" s="111"/>
      <c r="O2" s="1"/>
    </row>
    <row r="3" spans="1:15" ht="27" hidden="1" customHeight="1" x14ac:dyDescent="0.2">
      <c r="A3" s="2"/>
      <c r="B3" s="112"/>
      <c r="C3" s="107"/>
      <c r="D3" s="113"/>
      <c r="E3" s="114"/>
      <c r="F3" s="115"/>
      <c r="G3" s="115"/>
      <c r="H3" s="115"/>
      <c r="I3" s="115"/>
      <c r="J3" s="116"/>
    </row>
    <row r="4" spans="1:15" ht="23.25" customHeight="1" x14ac:dyDescent="0.2">
      <c r="A4" s="2"/>
      <c r="B4" s="117"/>
      <c r="C4" s="118"/>
      <c r="D4" s="119"/>
      <c r="E4" s="120"/>
      <c r="F4" s="120"/>
      <c r="G4" s="120"/>
      <c r="H4" s="120"/>
      <c r="I4" s="120"/>
      <c r="J4" s="121"/>
    </row>
    <row r="5" spans="1:15" ht="24" customHeight="1" x14ac:dyDescent="0.2">
      <c r="A5" s="2"/>
      <c r="B5" s="31" t="s">
        <v>42</v>
      </c>
      <c r="D5" s="122" t="s">
        <v>46</v>
      </c>
      <c r="E5" s="89"/>
      <c r="F5" s="89"/>
      <c r="G5" s="89"/>
      <c r="H5" s="18" t="s">
        <v>40</v>
      </c>
      <c r="I5" s="126" t="s">
        <v>50</v>
      </c>
      <c r="J5" s="8"/>
    </row>
    <row r="6" spans="1:15" ht="15.75" customHeight="1" x14ac:dyDescent="0.2">
      <c r="A6" s="2"/>
      <c r="B6" s="28"/>
      <c r="C6" s="55"/>
      <c r="D6" s="123" t="s">
        <v>47</v>
      </c>
      <c r="E6" s="90"/>
      <c r="F6" s="90"/>
      <c r="G6" s="90"/>
      <c r="H6" s="18" t="s">
        <v>34</v>
      </c>
      <c r="I6" s="126" t="s">
        <v>51</v>
      </c>
      <c r="J6" s="8"/>
    </row>
    <row r="7" spans="1:15" ht="15.75" customHeight="1" x14ac:dyDescent="0.2">
      <c r="A7" s="2"/>
      <c r="B7" s="29"/>
      <c r="C7" s="56"/>
      <c r="D7" s="125" t="s">
        <v>49</v>
      </c>
      <c r="E7" s="124" t="s">
        <v>48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54" t="s">
        <v>43</v>
      </c>
      <c r="E14" s="254"/>
      <c r="F14" s="254"/>
      <c r="G14" s="25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4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SUMIF(F57:F61,A16,I57:I61)+SUMIF(F57:F61,"PSU",I57:I61)</f>
        <v>0</v>
      </c>
      <c r="J16" s="83"/>
    </row>
    <row r="17" spans="1:10" ht="23.25" customHeight="1" x14ac:dyDescent="0.2">
      <c r="A17" s="194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SUMIF(F57:F61,A17,I57:I61)</f>
        <v>0</v>
      </c>
      <c r="J17" s="83"/>
    </row>
    <row r="18" spans="1:10" ht="23.25" customHeight="1" x14ac:dyDescent="0.2">
      <c r="A18" s="194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SUMIF(F57:F61,A18,I57:I61)</f>
        <v>0</v>
      </c>
      <c r="J18" s="83"/>
    </row>
    <row r="19" spans="1:10" ht="23.25" customHeight="1" x14ac:dyDescent="0.2">
      <c r="A19" s="194" t="s">
        <v>78</v>
      </c>
      <c r="B19" s="38" t="s">
        <v>27</v>
      </c>
      <c r="C19" s="60"/>
      <c r="D19" s="61"/>
      <c r="E19" s="81"/>
      <c r="F19" s="82"/>
      <c r="G19" s="81"/>
      <c r="H19" s="82"/>
      <c r="I19" s="81">
        <f>SUMIF(F57:F61,A19,I57:I61)</f>
        <v>0</v>
      </c>
      <c r="J19" s="83"/>
    </row>
    <row r="20" spans="1:10" ht="23.25" customHeight="1" x14ac:dyDescent="0.2">
      <c r="A20" s="194" t="s">
        <v>79</v>
      </c>
      <c r="B20" s="38" t="s">
        <v>28</v>
      </c>
      <c r="C20" s="60"/>
      <c r="D20" s="61"/>
      <c r="E20" s="81"/>
      <c r="F20" s="82"/>
      <c r="G20" s="81"/>
      <c r="H20" s="82"/>
      <c r="I20" s="81">
        <f>SUMIF(F57:F61,A20,I57:I61)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A23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52</v>
      </c>
      <c r="C39" s="145"/>
      <c r="D39" s="145"/>
      <c r="E39" s="145"/>
      <c r="F39" s="146">
        <f>'099 01 Naklady'!AE26+'SO 01 01 Pol'!AE120</f>
        <v>0</v>
      </c>
      <c r="G39" s="147">
        <f>'099 01 Naklady'!AF26+'SO 01 01 Pol'!AF120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53</v>
      </c>
      <c r="D40" s="151"/>
      <c r="E40" s="151"/>
      <c r="F40" s="152">
        <f>'099 01 Naklady'!AE26</f>
        <v>0</v>
      </c>
      <c r="G40" s="153">
        <f>'099 01 Naklady'!AF26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54</v>
      </c>
      <c r="C41" s="145" t="s">
        <v>55</v>
      </c>
      <c r="D41" s="145"/>
      <c r="E41" s="145"/>
      <c r="F41" s="156">
        <f>'099 01 Naklady'!AE26</f>
        <v>0</v>
      </c>
      <c r="G41" s="148">
        <f>'099 01 Naklady'!AF26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56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57</v>
      </c>
      <c r="C43" s="151" t="s">
        <v>58</v>
      </c>
      <c r="D43" s="151"/>
      <c r="E43" s="151"/>
      <c r="F43" s="152">
        <f>'SO 01 01 Pol'!AE120</f>
        <v>0</v>
      </c>
      <c r="G43" s="153">
        <f>'SO 01 01 Pol'!AF120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54</v>
      </c>
      <c r="C44" s="145" t="s">
        <v>59</v>
      </c>
      <c r="D44" s="145"/>
      <c r="E44" s="145"/>
      <c r="F44" s="156">
        <f>'SO 01 01 Pol'!AE120</f>
        <v>0</v>
      </c>
      <c r="G44" s="148">
        <f>'SO 01 01 Pol'!AF120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60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62</v>
      </c>
      <c r="B47" t="s">
        <v>63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66</v>
      </c>
      <c r="B49" t="s">
        <v>67</v>
      </c>
    </row>
    <row r="50" spans="1:10" x14ac:dyDescent="0.2">
      <c r="A50" t="s">
        <v>64</v>
      </c>
      <c r="B50" t="s">
        <v>68</v>
      </c>
    </row>
    <row r="51" spans="1:10" x14ac:dyDescent="0.2">
      <c r="A51" t="s">
        <v>66</v>
      </c>
      <c r="B51" t="s">
        <v>69</v>
      </c>
    </row>
    <row r="54" spans="1:10" ht="15.75" x14ac:dyDescent="0.25">
      <c r="B54" s="173" t="s">
        <v>70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71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72</v>
      </c>
      <c r="C57" s="182" t="s">
        <v>73</v>
      </c>
      <c r="D57" s="183"/>
      <c r="E57" s="183"/>
      <c r="F57" s="190" t="s">
        <v>24</v>
      </c>
      <c r="G57" s="191"/>
      <c r="H57" s="191"/>
      <c r="I57" s="191">
        <f>'SO 01 01 Pol'!G8</f>
        <v>0</v>
      </c>
      <c r="J57" s="187" t="str">
        <f>IF(I62=0,"",I57/I62*100)</f>
        <v/>
      </c>
    </row>
    <row r="58" spans="1:10" ht="36.75" customHeight="1" x14ac:dyDescent="0.2">
      <c r="A58" s="176"/>
      <c r="B58" s="181" t="s">
        <v>74</v>
      </c>
      <c r="C58" s="182" t="s">
        <v>75</v>
      </c>
      <c r="D58" s="183"/>
      <c r="E58" s="183"/>
      <c r="F58" s="190" t="s">
        <v>24</v>
      </c>
      <c r="G58" s="191"/>
      <c r="H58" s="191"/>
      <c r="I58" s="191">
        <f>'SO 01 01 Pol'!G103</f>
        <v>0</v>
      </c>
      <c r="J58" s="187" t="str">
        <f>IF(I62=0,"",I58/I62*100)</f>
        <v/>
      </c>
    </row>
    <row r="59" spans="1:10" ht="36.75" customHeight="1" x14ac:dyDescent="0.2">
      <c r="A59" s="176"/>
      <c r="B59" s="181" t="s">
        <v>76</v>
      </c>
      <c r="C59" s="182" t="s">
        <v>77</v>
      </c>
      <c r="D59" s="183"/>
      <c r="E59" s="183"/>
      <c r="F59" s="190" t="s">
        <v>24</v>
      </c>
      <c r="G59" s="191"/>
      <c r="H59" s="191"/>
      <c r="I59" s="191">
        <f>'SO 01 01 Pol'!G113</f>
        <v>0</v>
      </c>
      <c r="J59" s="187" t="str">
        <f>IF(I62=0,"",I59/I62*100)</f>
        <v/>
      </c>
    </row>
    <row r="60" spans="1:10" ht="36.75" customHeight="1" x14ac:dyDescent="0.2">
      <c r="A60" s="176"/>
      <c r="B60" s="181" t="s">
        <v>78</v>
      </c>
      <c r="C60" s="182" t="s">
        <v>27</v>
      </c>
      <c r="D60" s="183"/>
      <c r="E60" s="183"/>
      <c r="F60" s="190" t="s">
        <v>78</v>
      </c>
      <c r="G60" s="191"/>
      <c r="H60" s="191"/>
      <c r="I60" s="191">
        <f>'099 01 Naklady'!G8</f>
        <v>0</v>
      </c>
      <c r="J60" s="187" t="str">
        <f>IF(I62=0,"",I60/I62*100)</f>
        <v/>
      </c>
    </row>
    <row r="61" spans="1:10" ht="36.75" customHeight="1" x14ac:dyDescent="0.2">
      <c r="A61" s="176"/>
      <c r="B61" s="181" t="s">
        <v>79</v>
      </c>
      <c r="C61" s="182" t="s">
        <v>28</v>
      </c>
      <c r="D61" s="183"/>
      <c r="E61" s="183"/>
      <c r="F61" s="190" t="s">
        <v>79</v>
      </c>
      <c r="G61" s="191"/>
      <c r="H61" s="191"/>
      <c r="I61" s="191">
        <f>'099 01 Naklady'!G20</f>
        <v>0</v>
      </c>
      <c r="J61" s="187" t="str">
        <f>IF(I62=0,"",I61/I62*100)</f>
        <v/>
      </c>
    </row>
    <row r="62" spans="1:10" ht="25.5" customHeight="1" x14ac:dyDescent="0.2">
      <c r="A62" s="177"/>
      <c r="B62" s="184" t="s">
        <v>1</v>
      </c>
      <c r="C62" s="185"/>
      <c r="D62" s="186"/>
      <c r="E62" s="186"/>
      <c r="F62" s="192"/>
      <c r="G62" s="193"/>
      <c r="H62" s="193"/>
      <c r="I62" s="193">
        <f>SUM(I57:I61)</f>
        <v>0</v>
      </c>
      <c r="J62" s="188">
        <f>SUM(J57:J61)</f>
        <v>0</v>
      </c>
    </row>
    <row r="63" spans="1:10" x14ac:dyDescent="0.2">
      <c r="F63" s="133"/>
      <c r="G63" s="133"/>
      <c r="H63" s="133"/>
      <c r="I63" s="133"/>
      <c r="J63" s="189"/>
    </row>
    <row r="64" spans="1:10" x14ac:dyDescent="0.2">
      <c r="F64" s="133"/>
      <c r="G64" s="133"/>
      <c r="H64" s="133"/>
      <c r="I64" s="133"/>
      <c r="J64" s="189"/>
    </row>
    <row r="65" spans="6:10" x14ac:dyDescent="0.2">
      <c r="F65" s="133"/>
      <c r="G65" s="133"/>
      <c r="H65" s="133"/>
      <c r="I65" s="133"/>
      <c r="J65" s="189"/>
    </row>
  </sheetData>
  <sheetProtection algorithmName="SHA-512" hashValue="ibpoak1F+VmhW75FNO/y+/9HkCwmsywHaQTeR2WjsiJH0bstndG7e8BUYpK8NyNw1PDgsUDD7Yo7sfe6d8Htwg==" saltValue="HC0aud1tCZtwzCk1gda9J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61:E61"/>
    <mergeCell ref="D14:G1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5zZzMTziUhpgBWER5usbJyr2LbHgg2QSPIzAUEmvJc7FijR1+RnCsC0qKlS6KpA3G3O1m7M8WmcN2NHGdkIkdg==" saltValue="u6RcIuoEgwtQqgoc/VFaA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49A2B-6271-4623-BA86-A95C61943B7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83</v>
      </c>
      <c r="C3" s="199" t="s">
        <v>53</v>
      </c>
      <c r="D3" s="197"/>
      <c r="E3" s="197"/>
      <c r="F3" s="197"/>
      <c r="G3" s="198"/>
      <c r="AC3" s="174" t="s">
        <v>84</v>
      </c>
      <c r="AG3" t="s">
        <v>85</v>
      </c>
    </row>
    <row r="4" spans="1:60" ht="24.95" customHeight="1" x14ac:dyDescent="0.2">
      <c r="A4" s="200" t="s">
        <v>9</v>
      </c>
      <c r="B4" s="201" t="s">
        <v>54</v>
      </c>
      <c r="C4" s="202" t="s">
        <v>55</v>
      </c>
      <c r="D4" s="203"/>
      <c r="E4" s="203"/>
      <c r="F4" s="203"/>
      <c r="G4" s="204"/>
      <c r="AG4" t="s">
        <v>86</v>
      </c>
    </row>
    <row r="5" spans="1:60" x14ac:dyDescent="0.2">
      <c r="D5" s="10"/>
    </row>
    <row r="6" spans="1:60" ht="38.25" x14ac:dyDescent="0.2">
      <c r="A6" s="206" t="s">
        <v>87</v>
      </c>
      <c r="B6" s="208" t="s">
        <v>88</v>
      </c>
      <c r="C6" s="208" t="s">
        <v>89</v>
      </c>
      <c r="D6" s="207" t="s">
        <v>90</v>
      </c>
      <c r="E6" s="206" t="s">
        <v>91</v>
      </c>
      <c r="F6" s="205" t="s">
        <v>92</v>
      </c>
      <c r="G6" s="206" t="s">
        <v>29</v>
      </c>
      <c r="H6" s="209" t="s">
        <v>30</v>
      </c>
      <c r="I6" s="209" t="s">
        <v>93</v>
      </c>
      <c r="J6" s="209" t="s">
        <v>31</v>
      </c>
      <c r="K6" s="209" t="s">
        <v>94</v>
      </c>
      <c r="L6" s="209" t="s">
        <v>95</v>
      </c>
      <c r="M6" s="209" t="s">
        <v>96</v>
      </c>
      <c r="N6" s="209" t="s">
        <v>97</v>
      </c>
      <c r="O6" s="209" t="s">
        <v>98</v>
      </c>
      <c r="P6" s="209" t="s">
        <v>99</v>
      </c>
      <c r="Q6" s="209" t="s">
        <v>100</v>
      </c>
      <c r="R6" s="209" t="s">
        <v>101</v>
      </c>
      <c r="S6" s="209" t="s">
        <v>102</v>
      </c>
      <c r="T6" s="209" t="s">
        <v>103</v>
      </c>
      <c r="U6" s="209" t="s">
        <v>104</v>
      </c>
      <c r="V6" s="209" t="s">
        <v>105</v>
      </c>
      <c r="W6" s="209" t="s">
        <v>106</v>
      </c>
      <c r="X6" s="209" t="s">
        <v>107</v>
      </c>
      <c r="Y6" s="209" t="s">
        <v>108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109</v>
      </c>
      <c r="B8" s="223" t="s">
        <v>78</v>
      </c>
      <c r="C8" s="239" t="s">
        <v>27</v>
      </c>
      <c r="D8" s="224"/>
      <c r="E8" s="225"/>
      <c r="F8" s="226"/>
      <c r="G8" s="226">
        <f>SUMIF(AG9:AG19,"&lt;&gt;NOR",G9:G19)</f>
        <v>0</v>
      </c>
      <c r="H8" s="226"/>
      <c r="I8" s="226">
        <f>SUM(I9:I19)</f>
        <v>0</v>
      </c>
      <c r="J8" s="226"/>
      <c r="K8" s="226">
        <f>SUM(K9:K19)</f>
        <v>0</v>
      </c>
      <c r="L8" s="226"/>
      <c r="M8" s="226">
        <f>SUM(M9:M19)</f>
        <v>0</v>
      </c>
      <c r="N8" s="225"/>
      <c r="O8" s="225">
        <f>SUM(O9:O19)</f>
        <v>0</v>
      </c>
      <c r="P8" s="225"/>
      <c r="Q8" s="225">
        <f>SUM(Q9:Q19)</f>
        <v>0</v>
      </c>
      <c r="R8" s="226"/>
      <c r="S8" s="226"/>
      <c r="T8" s="227"/>
      <c r="U8" s="221"/>
      <c r="V8" s="221">
        <f>SUM(V9:V19)</f>
        <v>0</v>
      </c>
      <c r="W8" s="221"/>
      <c r="X8" s="221"/>
      <c r="Y8" s="221"/>
      <c r="AG8" t="s">
        <v>110</v>
      </c>
    </row>
    <row r="9" spans="1:60" outlineLevel="1" x14ac:dyDescent="0.2">
      <c r="A9" s="229">
        <v>1</v>
      </c>
      <c r="B9" s="230" t="s">
        <v>111</v>
      </c>
      <c r="C9" s="240" t="s">
        <v>112</v>
      </c>
      <c r="D9" s="231" t="s">
        <v>113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114</v>
      </c>
      <c r="T9" s="235" t="s">
        <v>115</v>
      </c>
      <c r="U9" s="220">
        <v>0</v>
      </c>
      <c r="V9" s="220">
        <f>ROUND(E9*U9,2)</f>
        <v>0</v>
      </c>
      <c r="W9" s="220"/>
      <c r="X9" s="220" t="s">
        <v>116</v>
      </c>
      <c r="Y9" s="220" t="s">
        <v>117</v>
      </c>
      <c r="Z9" s="210"/>
      <c r="AA9" s="210"/>
      <c r="AB9" s="210"/>
      <c r="AC9" s="210"/>
      <c r="AD9" s="210"/>
      <c r="AE9" s="210"/>
      <c r="AF9" s="210"/>
      <c r="AG9" s="210" t="s">
        <v>118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1" t="s">
        <v>142</v>
      </c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2" t="s">
        <v>120</v>
      </c>
      <c r="D11" s="238"/>
      <c r="E11" s="238"/>
      <c r="F11" s="238"/>
      <c r="G11" s="238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7" t="str">
        <f>C11</f>
        <v>Vyhotovení protokolu o vytyčení stavby se seznamem souřadnic vytyčených bodů a jejich polohopisnými (S-JTSK) a výškopisnými (Bpv) hodnotami.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9">
        <v>2</v>
      </c>
      <c r="B12" s="230" t="s">
        <v>121</v>
      </c>
      <c r="C12" s="240" t="s">
        <v>122</v>
      </c>
      <c r="D12" s="231" t="s">
        <v>113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/>
      <c r="S12" s="234" t="s">
        <v>114</v>
      </c>
      <c r="T12" s="235" t="s">
        <v>115</v>
      </c>
      <c r="U12" s="220">
        <v>0</v>
      </c>
      <c r="V12" s="220">
        <f>ROUND(E12*U12,2)</f>
        <v>0</v>
      </c>
      <c r="W12" s="220"/>
      <c r="X12" s="220" t="s">
        <v>116</v>
      </c>
      <c r="Y12" s="220" t="s">
        <v>117</v>
      </c>
      <c r="Z12" s="210"/>
      <c r="AA12" s="210"/>
      <c r="AB12" s="210"/>
      <c r="AC12" s="210"/>
      <c r="AD12" s="210"/>
      <c r="AE12" s="210"/>
      <c r="AF12" s="210"/>
      <c r="AG12" s="210" t="s">
        <v>118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17"/>
      <c r="B13" s="218"/>
      <c r="C13" s="241" t="s">
        <v>123</v>
      </c>
      <c r="D13" s="236"/>
      <c r="E13" s="236"/>
      <c r="F13" s="236"/>
      <c r="G13" s="236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119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7" t="str">
        <f>C13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29">
        <v>3</v>
      </c>
      <c r="B14" s="230" t="s">
        <v>124</v>
      </c>
      <c r="C14" s="240" t="s">
        <v>125</v>
      </c>
      <c r="D14" s="231" t="s">
        <v>113</v>
      </c>
      <c r="E14" s="232">
        <v>1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4"/>
      <c r="S14" s="234" t="s">
        <v>114</v>
      </c>
      <c r="T14" s="235" t="s">
        <v>115</v>
      </c>
      <c r="U14" s="220">
        <v>0</v>
      </c>
      <c r="V14" s="220">
        <f>ROUND(E14*U14,2)</f>
        <v>0</v>
      </c>
      <c r="W14" s="220"/>
      <c r="X14" s="220" t="s">
        <v>116</v>
      </c>
      <c r="Y14" s="220" t="s">
        <v>117</v>
      </c>
      <c r="Z14" s="210"/>
      <c r="AA14" s="210"/>
      <c r="AB14" s="210"/>
      <c r="AC14" s="210"/>
      <c r="AD14" s="210"/>
      <c r="AE14" s="210"/>
      <c r="AF14" s="210"/>
      <c r="AG14" s="210" t="s">
        <v>118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2" x14ac:dyDescent="0.2">
      <c r="A15" s="217"/>
      <c r="B15" s="218"/>
      <c r="C15" s="241" t="s">
        <v>126</v>
      </c>
      <c r="D15" s="236"/>
      <c r="E15" s="236"/>
      <c r="F15" s="236"/>
      <c r="G15" s="236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119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7" t="str">
        <f>C15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9">
        <v>4</v>
      </c>
      <c r="B16" s="230" t="s">
        <v>127</v>
      </c>
      <c r="C16" s="240" t="s">
        <v>128</v>
      </c>
      <c r="D16" s="231" t="s">
        <v>113</v>
      </c>
      <c r="E16" s="232">
        <v>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4"/>
      <c r="S16" s="234" t="s">
        <v>114</v>
      </c>
      <c r="T16" s="235" t="s">
        <v>115</v>
      </c>
      <c r="U16" s="220">
        <v>0</v>
      </c>
      <c r="V16" s="220">
        <f>ROUND(E16*U16,2)</f>
        <v>0</v>
      </c>
      <c r="W16" s="220"/>
      <c r="X16" s="220" t="s">
        <v>116</v>
      </c>
      <c r="Y16" s="220" t="s">
        <v>117</v>
      </c>
      <c r="Z16" s="210"/>
      <c r="AA16" s="210"/>
      <c r="AB16" s="210"/>
      <c r="AC16" s="210"/>
      <c r="AD16" s="210"/>
      <c r="AE16" s="210"/>
      <c r="AF16" s="210"/>
      <c r="AG16" s="210" t="s">
        <v>118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2" x14ac:dyDescent="0.2">
      <c r="A17" s="217"/>
      <c r="B17" s="218"/>
      <c r="C17" s="241" t="s">
        <v>129</v>
      </c>
      <c r="D17" s="236"/>
      <c r="E17" s="236"/>
      <c r="F17" s="236"/>
      <c r="G17" s="236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119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37" t="str">
        <f>C17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9">
        <v>5</v>
      </c>
      <c r="B18" s="230" t="s">
        <v>130</v>
      </c>
      <c r="C18" s="240" t="s">
        <v>131</v>
      </c>
      <c r="D18" s="231" t="s">
        <v>113</v>
      </c>
      <c r="E18" s="232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4"/>
      <c r="S18" s="234" t="s">
        <v>114</v>
      </c>
      <c r="T18" s="235" t="s">
        <v>115</v>
      </c>
      <c r="U18" s="220">
        <v>0</v>
      </c>
      <c r="V18" s="220">
        <f>ROUND(E18*U18,2)</f>
        <v>0</v>
      </c>
      <c r="W18" s="220"/>
      <c r="X18" s="220" t="s">
        <v>116</v>
      </c>
      <c r="Y18" s="220" t="s">
        <v>117</v>
      </c>
      <c r="Z18" s="210"/>
      <c r="AA18" s="210"/>
      <c r="AB18" s="210"/>
      <c r="AC18" s="210"/>
      <c r="AD18" s="210"/>
      <c r="AE18" s="210"/>
      <c r="AF18" s="210"/>
      <c r="AG18" s="210" t="s">
        <v>132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1" t="s">
        <v>133</v>
      </c>
      <c r="D19" s="236"/>
      <c r="E19" s="236"/>
      <c r="F19" s="236"/>
      <c r="G19" s="236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119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222" t="s">
        <v>109</v>
      </c>
      <c r="B20" s="223" t="s">
        <v>79</v>
      </c>
      <c r="C20" s="239" t="s">
        <v>28</v>
      </c>
      <c r="D20" s="224"/>
      <c r="E20" s="225"/>
      <c r="F20" s="226"/>
      <c r="G20" s="226">
        <f>SUMIF(AG21:AG24,"&lt;&gt;NOR",G21:G24)</f>
        <v>0</v>
      </c>
      <c r="H20" s="226"/>
      <c r="I20" s="226">
        <f>SUM(I21:I24)</f>
        <v>0</v>
      </c>
      <c r="J20" s="226"/>
      <c r="K20" s="226">
        <f>SUM(K21:K24)</f>
        <v>0</v>
      </c>
      <c r="L20" s="226"/>
      <c r="M20" s="226">
        <f>SUM(M21:M24)</f>
        <v>0</v>
      </c>
      <c r="N20" s="225"/>
      <c r="O20" s="225">
        <f>SUM(O21:O24)</f>
        <v>0</v>
      </c>
      <c r="P20" s="225"/>
      <c r="Q20" s="225">
        <f>SUM(Q21:Q24)</f>
        <v>0</v>
      </c>
      <c r="R20" s="226"/>
      <c r="S20" s="226"/>
      <c r="T20" s="227"/>
      <c r="U20" s="221"/>
      <c r="V20" s="221">
        <f>SUM(V21:V24)</f>
        <v>0</v>
      </c>
      <c r="W20" s="221"/>
      <c r="X20" s="221"/>
      <c r="Y20" s="221"/>
      <c r="AG20" t="s">
        <v>110</v>
      </c>
    </row>
    <row r="21" spans="1:60" outlineLevel="1" x14ac:dyDescent="0.2">
      <c r="A21" s="229">
        <v>6</v>
      </c>
      <c r="B21" s="230" t="s">
        <v>134</v>
      </c>
      <c r="C21" s="240" t="s">
        <v>135</v>
      </c>
      <c r="D21" s="231" t="s">
        <v>113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4"/>
      <c r="S21" s="234" t="s">
        <v>114</v>
      </c>
      <c r="T21" s="235" t="s">
        <v>115</v>
      </c>
      <c r="U21" s="220">
        <v>0</v>
      </c>
      <c r="V21" s="220">
        <f>ROUND(E21*U21,2)</f>
        <v>0</v>
      </c>
      <c r="W21" s="220"/>
      <c r="X21" s="220" t="s">
        <v>116</v>
      </c>
      <c r="Y21" s="220" t="s">
        <v>117</v>
      </c>
      <c r="Z21" s="210"/>
      <c r="AA21" s="210"/>
      <c r="AB21" s="210"/>
      <c r="AC21" s="210"/>
      <c r="AD21" s="210"/>
      <c r="AE21" s="210"/>
      <c r="AF21" s="210"/>
      <c r="AG21" s="210" t="s">
        <v>136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1" t="s">
        <v>137</v>
      </c>
      <c r="D22" s="236"/>
      <c r="E22" s="236"/>
      <c r="F22" s="236"/>
      <c r="G22" s="236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119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37" t="str">
        <f>C22</f>
        <v>Náklady na vyhotovení dokumentace skutečného provedení stavby a její předání objednateli v požadované formě a požadovaném počtu.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9">
        <v>7</v>
      </c>
      <c r="B23" s="230" t="s">
        <v>138</v>
      </c>
      <c r="C23" s="240" t="s">
        <v>139</v>
      </c>
      <c r="D23" s="231" t="s">
        <v>113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4"/>
      <c r="S23" s="234" t="s">
        <v>114</v>
      </c>
      <c r="T23" s="235" t="s">
        <v>115</v>
      </c>
      <c r="U23" s="220">
        <v>0</v>
      </c>
      <c r="V23" s="220">
        <f>ROUND(E23*U23,2)</f>
        <v>0</v>
      </c>
      <c r="W23" s="220"/>
      <c r="X23" s="220" t="s">
        <v>116</v>
      </c>
      <c r="Y23" s="220" t="s">
        <v>117</v>
      </c>
      <c r="Z23" s="210"/>
      <c r="AA23" s="210"/>
      <c r="AB23" s="210"/>
      <c r="AC23" s="210"/>
      <c r="AD23" s="210"/>
      <c r="AE23" s="210"/>
      <c r="AF23" s="210"/>
      <c r="AG23" s="210" t="s">
        <v>136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1" t="s">
        <v>140</v>
      </c>
      <c r="D24" s="236"/>
      <c r="E24" s="236"/>
      <c r="F24" s="236"/>
      <c r="G24" s="236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37" t="str">
        <f>C24</f>
        <v>Náklady na provedení skutečného zaměření stavby v rozsahu nezbytném pro zápis změny do katastru nemovitostí.</v>
      </c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3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15</v>
      </c>
      <c r="AF25">
        <v>21</v>
      </c>
      <c r="AG25" t="s">
        <v>95</v>
      </c>
    </row>
    <row r="26" spans="1:60" x14ac:dyDescent="0.2">
      <c r="A26" s="213"/>
      <c r="B26" s="214" t="s">
        <v>29</v>
      </c>
      <c r="C26" s="244"/>
      <c r="D26" s="215"/>
      <c r="E26" s="216"/>
      <c r="F26" s="216"/>
      <c r="G26" s="228">
        <f>G8+G20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f>SUMIF(L7:L24,AE25,G7:G24)</f>
        <v>0</v>
      </c>
      <c r="AF26">
        <f>SUMIF(L7:L24,AF25,G7:G24)</f>
        <v>0</v>
      </c>
      <c r="AG26" t="s">
        <v>141</v>
      </c>
    </row>
    <row r="27" spans="1:60" x14ac:dyDescent="0.2">
      <c r="C27" s="245"/>
      <c r="D27" s="10"/>
      <c r="AG27" t="s">
        <v>143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YZStTbbYFFaOAuS8UDQaD/PtnI+6hs0lEIT9sp2hAT5xtpulDBIAfJvIZAUUkxBpcWAKLZRy1qNMA/SD4opZg==" saltValue="jMeKUFe9sXJt7R1Mf8CDuw==" spinCount="100000" sheet="1" formatRows="0"/>
  <mergeCells count="12">
    <mergeCell ref="C13:G13"/>
    <mergeCell ref="C15:G15"/>
    <mergeCell ref="C17:G17"/>
    <mergeCell ref="C19:G19"/>
    <mergeCell ref="C22:G22"/>
    <mergeCell ref="C24:G2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8D681-5647-4FFB-A098-5A2B2AEF024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144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57</v>
      </c>
      <c r="C3" s="199" t="s">
        <v>58</v>
      </c>
      <c r="D3" s="197"/>
      <c r="E3" s="197"/>
      <c r="F3" s="197"/>
      <c r="G3" s="198"/>
      <c r="AC3" s="174" t="s">
        <v>82</v>
      </c>
      <c r="AG3" t="s">
        <v>85</v>
      </c>
    </row>
    <row r="4" spans="1:60" ht="24.95" customHeight="1" x14ac:dyDescent="0.2">
      <c r="A4" s="200" t="s">
        <v>9</v>
      </c>
      <c r="B4" s="201" t="s">
        <v>54</v>
      </c>
      <c r="C4" s="202" t="s">
        <v>59</v>
      </c>
      <c r="D4" s="203"/>
      <c r="E4" s="203"/>
      <c r="F4" s="203"/>
      <c r="G4" s="204"/>
      <c r="AG4" t="s">
        <v>86</v>
      </c>
    </row>
    <row r="5" spans="1:60" x14ac:dyDescent="0.2">
      <c r="D5" s="10"/>
    </row>
    <row r="6" spans="1:60" ht="38.25" x14ac:dyDescent="0.2">
      <c r="A6" s="206" t="s">
        <v>87</v>
      </c>
      <c r="B6" s="208" t="s">
        <v>88</v>
      </c>
      <c r="C6" s="208" t="s">
        <v>89</v>
      </c>
      <c r="D6" s="207" t="s">
        <v>90</v>
      </c>
      <c r="E6" s="206" t="s">
        <v>91</v>
      </c>
      <c r="F6" s="205" t="s">
        <v>92</v>
      </c>
      <c r="G6" s="206" t="s">
        <v>29</v>
      </c>
      <c r="H6" s="209" t="s">
        <v>30</v>
      </c>
      <c r="I6" s="209" t="s">
        <v>93</v>
      </c>
      <c r="J6" s="209" t="s">
        <v>31</v>
      </c>
      <c r="K6" s="209" t="s">
        <v>94</v>
      </c>
      <c r="L6" s="209" t="s">
        <v>95</v>
      </c>
      <c r="M6" s="209" t="s">
        <v>96</v>
      </c>
      <c r="N6" s="209" t="s">
        <v>97</v>
      </c>
      <c r="O6" s="209" t="s">
        <v>98</v>
      </c>
      <c r="P6" s="209" t="s">
        <v>99</v>
      </c>
      <c r="Q6" s="209" t="s">
        <v>100</v>
      </c>
      <c r="R6" s="209" t="s">
        <v>101</v>
      </c>
      <c r="S6" s="209" t="s">
        <v>102</v>
      </c>
      <c r="T6" s="209" t="s">
        <v>103</v>
      </c>
      <c r="U6" s="209" t="s">
        <v>104</v>
      </c>
      <c r="V6" s="209" t="s">
        <v>105</v>
      </c>
      <c r="W6" s="209" t="s">
        <v>106</v>
      </c>
      <c r="X6" s="209" t="s">
        <v>107</v>
      </c>
      <c r="Y6" s="209" t="s">
        <v>108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109</v>
      </c>
      <c r="B8" s="223" t="s">
        <v>72</v>
      </c>
      <c r="C8" s="239" t="s">
        <v>73</v>
      </c>
      <c r="D8" s="224"/>
      <c r="E8" s="225"/>
      <c r="F8" s="226"/>
      <c r="G8" s="226">
        <f>SUMIF(AG9:AG102,"&lt;&gt;NOR",G9:G102)</f>
        <v>0</v>
      </c>
      <c r="H8" s="226"/>
      <c r="I8" s="226">
        <f>SUM(I9:I102)</f>
        <v>0</v>
      </c>
      <c r="J8" s="226"/>
      <c r="K8" s="226">
        <f>SUM(K9:K102)</f>
        <v>0</v>
      </c>
      <c r="L8" s="226"/>
      <c r="M8" s="226">
        <f>SUM(M9:M102)</f>
        <v>0</v>
      </c>
      <c r="N8" s="225"/>
      <c r="O8" s="225">
        <f>SUM(O9:O102)</f>
        <v>0.15</v>
      </c>
      <c r="P8" s="225"/>
      <c r="Q8" s="225">
        <f>SUM(Q9:Q102)</f>
        <v>0</v>
      </c>
      <c r="R8" s="226"/>
      <c r="S8" s="226"/>
      <c r="T8" s="227"/>
      <c r="U8" s="221"/>
      <c r="V8" s="221">
        <f>SUM(V9:V102)</f>
        <v>125.83999999999999</v>
      </c>
      <c r="W8" s="221"/>
      <c r="X8" s="221"/>
      <c r="Y8" s="221"/>
      <c r="AG8" t="s">
        <v>110</v>
      </c>
    </row>
    <row r="9" spans="1:60" outlineLevel="1" x14ac:dyDescent="0.2">
      <c r="A9" s="229">
        <v>1</v>
      </c>
      <c r="B9" s="230" t="s">
        <v>145</v>
      </c>
      <c r="C9" s="240" t="s">
        <v>146</v>
      </c>
      <c r="D9" s="231" t="s">
        <v>147</v>
      </c>
      <c r="E9" s="232">
        <v>4.7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 t="s">
        <v>148</v>
      </c>
      <c r="S9" s="234" t="s">
        <v>114</v>
      </c>
      <c r="T9" s="235" t="s">
        <v>114</v>
      </c>
      <c r="U9" s="220">
        <v>0.36799999999999999</v>
      </c>
      <c r="V9" s="220">
        <f>ROUND(E9*U9,2)</f>
        <v>1.73</v>
      </c>
      <c r="W9" s="220"/>
      <c r="X9" s="220" t="s">
        <v>149</v>
      </c>
      <c r="Y9" s="220" t="s">
        <v>117</v>
      </c>
      <c r="Z9" s="210"/>
      <c r="AA9" s="210"/>
      <c r="AB9" s="210"/>
      <c r="AC9" s="210"/>
      <c r="AD9" s="210"/>
      <c r="AE9" s="210"/>
      <c r="AF9" s="210"/>
      <c r="AG9" s="210" t="s">
        <v>150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1" t="s">
        <v>151</v>
      </c>
      <c r="D10" s="250"/>
      <c r="E10" s="250"/>
      <c r="F10" s="250"/>
      <c r="G10" s="25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152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52" t="s">
        <v>153</v>
      </c>
      <c r="D11" s="246"/>
      <c r="E11" s="247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154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52" t="s">
        <v>155</v>
      </c>
      <c r="D12" s="246"/>
      <c r="E12" s="247">
        <v>9.4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154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53" t="s">
        <v>156</v>
      </c>
      <c r="D13" s="248"/>
      <c r="E13" s="249">
        <v>-4.7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154</v>
      </c>
      <c r="AH13" s="210">
        <v>4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29">
        <v>2</v>
      </c>
      <c r="B14" s="230" t="s">
        <v>157</v>
      </c>
      <c r="C14" s="240" t="s">
        <v>158</v>
      </c>
      <c r="D14" s="231" t="s">
        <v>147</v>
      </c>
      <c r="E14" s="232">
        <v>2.35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4" t="s">
        <v>148</v>
      </c>
      <c r="S14" s="234" t="s">
        <v>114</v>
      </c>
      <c r="T14" s="235" t="s">
        <v>114</v>
      </c>
      <c r="U14" s="220">
        <v>5.8000000000000003E-2</v>
      </c>
      <c r="V14" s="220">
        <f>ROUND(E14*U14,2)</f>
        <v>0.14000000000000001</v>
      </c>
      <c r="W14" s="220"/>
      <c r="X14" s="220" t="s">
        <v>149</v>
      </c>
      <c r="Y14" s="220" t="s">
        <v>117</v>
      </c>
      <c r="Z14" s="210"/>
      <c r="AA14" s="210"/>
      <c r="AB14" s="210"/>
      <c r="AC14" s="210"/>
      <c r="AD14" s="210"/>
      <c r="AE14" s="210"/>
      <c r="AF14" s="210"/>
      <c r="AG14" s="210" t="s">
        <v>150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51" t="s">
        <v>151</v>
      </c>
      <c r="D15" s="250"/>
      <c r="E15" s="250"/>
      <c r="F15" s="250"/>
      <c r="G15" s="25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152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2" t="s">
        <v>159</v>
      </c>
      <c r="D16" s="246"/>
      <c r="E16" s="247">
        <v>4.7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154</v>
      </c>
      <c r="AH16" s="210">
        <v>5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53" t="s">
        <v>160</v>
      </c>
      <c r="D17" s="248"/>
      <c r="E17" s="249">
        <v>-2.35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154</v>
      </c>
      <c r="AH17" s="210">
        <v>4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9">
        <v>3</v>
      </c>
      <c r="B18" s="230" t="s">
        <v>161</v>
      </c>
      <c r="C18" s="240" t="s">
        <v>162</v>
      </c>
      <c r="D18" s="231" t="s">
        <v>147</v>
      </c>
      <c r="E18" s="232">
        <v>59.262979999999999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4" t="s">
        <v>148</v>
      </c>
      <c r="S18" s="234" t="s">
        <v>114</v>
      </c>
      <c r="T18" s="235" t="s">
        <v>114</v>
      </c>
      <c r="U18" s="220">
        <v>0.42199999999999999</v>
      </c>
      <c r="V18" s="220">
        <f>ROUND(E18*U18,2)</f>
        <v>25.01</v>
      </c>
      <c r="W18" s="220"/>
      <c r="X18" s="220" t="s">
        <v>149</v>
      </c>
      <c r="Y18" s="220" t="s">
        <v>117</v>
      </c>
      <c r="Z18" s="210"/>
      <c r="AA18" s="210"/>
      <c r="AB18" s="210"/>
      <c r="AC18" s="210"/>
      <c r="AD18" s="210"/>
      <c r="AE18" s="210"/>
      <c r="AF18" s="210"/>
      <c r="AG18" s="210" t="s">
        <v>150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51" t="s">
        <v>163</v>
      </c>
      <c r="D19" s="250"/>
      <c r="E19" s="250"/>
      <c r="F19" s="250"/>
      <c r="G19" s="25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152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7" t="str">
        <f>C19</f>
        <v>s přemístěním výkopku v příčných profilech na vzdálenost do 15 m nebo s naložením na dopravní prostředek.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2" t="s">
        <v>164</v>
      </c>
      <c r="D20" s="246"/>
      <c r="E20" s="247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154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52" t="s">
        <v>165</v>
      </c>
      <c r="D21" s="246"/>
      <c r="E21" s="247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154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52" t="s">
        <v>166</v>
      </c>
      <c r="D22" s="246"/>
      <c r="E22" s="247">
        <v>15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154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52" t="s">
        <v>167</v>
      </c>
      <c r="D23" s="246"/>
      <c r="E23" s="247">
        <v>35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154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52" t="s">
        <v>168</v>
      </c>
      <c r="D24" s="246"/>
      <c r="E24" s="247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154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52" t="s">
        <v>169</v>
      </c>
      <c r="D25" s="246"/>
      <c r="E25" s="247">
        <v>2.8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154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3" x14ac:dyDescent="0.2">
      <c r="A26" s="217"/>
      <c r="B26" s="218"/>
      <c r="C26" s="252" t="s">
        <v>170</v>
      </c>
      <c r="D26" s="246"/>
      <c r="E26" s="247">
        <v>9.9469999999999992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154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52" t="s">
        <v>171</v>
      </c>
      <c r="D27" s="246"/>
      <c r="E27" s="247"/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154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3" x14ac:dyDescent="0.2">
      <c r="A28" s="217"/>
      <c r="B28" s="218"/>
      <c r="C28" s="252" t="s">
        <v>172</v>
      </c>
      <c r="D28" s="246"/>
      <c r="E28" s="247">
        <v>21.914400000000001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154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53" t="s">
        <v>173</v>
      </c>
      <c r="D29" s="248"/>
      <c r="E29" s="249">
        <v>-25.398420000000002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154</v>
      </c>
      <c r="AH29" s="210">
        <v>4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29">
        <v>4</v>
      </c>
      <c r="B30" s="230" t="s">
        <v>174</v>
      </c>
      <c r="C30" s="240" t="s">
        <v>175</v>
      </c>
      <c r="D30" s="231" t="s">
        <v>147</v>
      </c>
      <c r="E30" s="232">
        <v>29.631489999999999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4" t="s">
        <v>148</v>
      </c>
      <c r="S30" s="234" t="s">
        <v>114</v>
      </c>
      <c r="T30" s="235" t="s">
        <v>114</v>
      </c>
      <c r="U30" s="220">
        <v>8.7999999999999995E-2</v>
      </c>
      <c r="V30" s="220">
        <f>ROUND(E30*U30,2)</f>
        <v>2.61</v>
      </c>
      <c r="W30" s="220"/>
      <c r="X30" s="220" t="s">
        <v>149</v>
      </c>
      <c r="Y30" s="220" t="s">
        <v>117</v>
      </c>
      <c r="Z30" s="210"/>
      <c r="AA30" s="210"/>
      <c r="AB30" s="210"/>
      <c r="AC30" s="210"/>
      <c r="AD30" s="210"/>
      <c r="AE30" s="210"/>
      <c r="AF30" s="210"/>
      <c r="AG30" s="210" t="s">
        <v>150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51" t="s">
        <v>163</v>
      </c>
      <c r="D31" s="250"/>
      <c r="E31" s="250"/>
      <c r="F31" s="250"/>
      <c r="G31" s="25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152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37" t="str">
        <f>C31</f>
        <v>s přemístěním výkopku v příčných profilech na vzdálenost do 15 m nebo s naložením na dopravní prostředek.</v>
      </c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52" t="s">
        <v>176</v>
      </c>
      <c r="D32" s="246"/>
      <c r="E32" s="247">
        <v>59.262979999999999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154</v>
      </c>
      <c r="AH32" s="210">
        <v>5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3" t="s">
        <v>160</v>
      </c>
      <c r="D33" s="248"/>
      <c r="E33" s="249">
        <v>-29.631489999999999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154</v>
      </c>
      <c r="AH33" s="210">
        <v>4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9">
        <v>5</v>
      </c>
      <c r="B34" s="230" t="s">
        <v>177</v>
      </c>
      <c r="C34" s="240" t="s">
        <v>178</v>
      </c>
      <c r="D34" s="231" t="s">
        <v>147</v>
      </c>
      <c r="E34" s="232">
        <v>25.398420000000002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2">
        <v>5.8900000000000003E-3</v>
      </c>
      <c r="O34" s="232">
        <f>ROUND(E34*N34,2)</f>
        <v>0.15</v>
      </c>
      <c r="P34" s="232">
        <v>0</v>
      </c>
      <c r="Q34" s="232">
        <f>ROUND(E34*P34,2)</f>
        <v>0</v>
      </c>
      <c r="R34" s="234" t="s">
        <v>148</v>
      </c>
      <c r="S34" s="234" t="s">
        <v>114</v>
      </c>
      <c r="T34" s="235" t="s">
        <v>114</v>
      </c>
      <c r="U34" s="220">
        <v>1.877</v>
      </c>
      <c r="V34" s="220">
        <f>ROUND(E34*U34,2)</f>
        <v>47.67</v>
      </c>
      <c r="W34" s="220"/>
      <c r="X34" s="220" t="s">
        <v>149</v>
      </c>
      <c r="Y34" s="220" t="s">
        <v>117</v>
      </c>
      <c r="Z34" s="210"/>
      <c r="AA34" s="210"/>
      <c r="AB34" s="210"/>
      <c r="AC34" s="210"/>
      <c r="AD34" s="210"/>
      <c r="AE34" s="210"/>
      <c r="AF34" s="210"/>
      <c r="AG34" s="210" t="s">
        <v>150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51" t="s">
        <v>163</v>
      </c>
      <c r="D35" s="250"/>
      <c r="E35" s="250"/>
      <c r="F35" s="250"/>
      <c r="G35" s="25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152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37" t="str">
        <f>C35</f>
        <v>s přemístěním výkopku v příčných profilech na vzdálenost do 15 m nebo s naložením na dopravní prostředek.</v>
      </c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52" t="s">
        <v>179</v>
      </c>
      <c r="D36" s="246"/>
      <c r="E36" s="247"/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154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52" t="s">
        <v>165</v>
      </c>
      <c r="D37" s="246"/>
      <c r="E37" s="247"/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154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52" t="s">
        <v>166</v>
      </c>
      <c r="D38" s="246"/>
      <c r="E38" s="247">
        <v>15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154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52" t="s">
        <v>167</v>
      </c>
      <c r="D39" s="246"/>
      <c r="E39" s="247">
        <v>35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154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52" t="s">
        <v>168</v>
      </c>
      <c r="D40" s="246"/>
      <c r="E40" s="247"/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154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52" t="s">
        <v>169</v>
      </c>
      <c r="D41" s="246"/>
      <c r="E41" s="247">
        <v>2.8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154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3" x14ac:dyDescent="0.2">
      <c r="A42" s="217"/>
      <c r="B42" s="218"/>
      <c r="C42" s="252" t="s">
        <v>170</v>
      </c>
      <c r="D42" s="246"/>
      <c r="E42" s="247">
        <v>9.9469999999999992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154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52" t="s">
        <v>171</v>
      </c>
      <c r="D43" s="246"/>
      <c r="E43" s="247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154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3" x14ac:dyDescent="0.2">
      <c r="A44" s="217"/>
      <c r="B44" s="218"/>
      <c r="C44" s="252" t="s">
        <v>172</v>
      </c>
      <c r="D44" s="246"/>
      <c r="E44" s="247">
        <v>21.914400000000001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154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53" t="s">
        <v>180</v>
      </c>
      <c r="D45" s="248"/>
      <c r="E45" s="249">
        <v>-59.262979999999999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154</v>
      </c>
      <c r="AH45" s="210">
        <v>4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29">
        <v>6</v>
      </c>
      <c r="B46" s="230" t="s">
        <v>181</v>
      </c>
      <c r="C46" s="240" t="s">
        <v>182</v>
      </c>
      <c r="D46" s="231" t="s">
        <v>147</v>
      </c>
      <c r="E46" s="232">
        <v>64.587980000000002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4" t="s">
        <v>148</v>
      </c>
      <c r="S46" s="234" t="s">
        <v>114</v>
      </c>
      <c r="T46" s="235" t="s">
        <v>114</v>
      </c>
      <c r="U46" s="220">
        <v>1.0999999999999999E-2</v>
      </c>
      <c r="V46" s="220">
        <f>ROUND(E46*U46,2)</f>
        <v>0.71</v>
      </c>
      <c r="W46" s="220"/>
      <c r="X46" s="220" t="s">
        <v>149</v>
      </c>
      <c r="Y46" s="220" t="s">
        <v>117</v>
      </c>
      <c r="Z46" s="210"/>
      <c r="AA46" s="210"/>
      <c r="AB46" s="210"/>
      <c r="AC46" s="210"/>
      <c r="AD46" s="210"/>
      <c r="AE46" s="210"/>
      <c r="AF46" s="210"/>
      <c r="AG46" s="210" t="s">
        <v>150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1" t="s">
        <v>183</v>
      </c>
      <c r="D47" s="250"/>
      <c r="E47" s="250"/>
      <c r="F47" s="250"/>
      <c r="G47" s="25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152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52" t="s">
        <v>184</v>
      </c>
      <c r="D48" s="246"/>
      <c r="E48" s="247"/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154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52" t="s">
        <v>159</v>
      </c>
      <c r="D49" s="246"/>
      <c r="E49" s="247">
        <v>4.7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154</v>
      </c>
      <c r="AH49" s="210">
        <v>5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52" t="s">
        <v>176</v>
      </c>
      <c r="D50" s="246"/>
      <c r="E50" s="247">
        <v>59.262979999999999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154</v>
      </c>
      <c r="AH50" s="210">
        <v>5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2" t="s">
        <v>185</v>
      </c>
      <c r="D51" s="246"/>
      <c r="E51" s="247"/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154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52" t="s">
        <v>186</v>
      </c>
      <c r="D52" s="246"/>
      <c r="E52" s="247">
        <v>0.625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154</v>
      </c>
      <c r="AH52" s="210">
        <v>5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29">
        <v>7</v>
      </c>
      <c r="B53" s="230" t="s">
        <v>187</v>
      </c>
      <c r="C53" s="240" t="s">
        <v>188</v>
      </c>
      <c r="D53" s="231" t="s">
        <v>147</v>
      </c>
      <c r="E53" s="232">
        <v>55.912109999999998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4" t="s">
        <v>148</v>
      </c>
      <c r="S53" s="234" t="s">
        <v>114</v>
      </c>
      <c r="T53" s="235" t="s">
        <v>114</v>
      </c>
      <c r="U53" s="220">
        <v>1.0999999999999999E-2</v>
      </c>
      <c r="V53" s="220">
        <f>ROUND(E53*U53,2)</f>
        <v>0.62</v>
      </c>
      <c r="W53" s="220"/>
      <c r="X53" s="220" t="s">
        <v>149</v>
      </c>
      <c r="Y53" s="220" t="s">
        <v>117</v>
      </c>
      <c r="Z53" s="210"/>
      <c r="AA53" s="210"/>
      <c r="AB53" s="210"/>
      <c r="AC53" s="210"/>
      <c r="AD53" s="210"/>
      <c r="AE53" s="210"/>
      <c r="AF53" s="210"/>
      <c r="AG53" s="210" t="s">
        <v>150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51" t="s">
        <v>183</v>
      </c>
      <c r="D54" s="250"/>
      <c r="E54" s="250"/>
      <c r="F54" s="250"/>
      <c r="G54" s="25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152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17"/>
      <c r="B55" s="218"/>
      <c r="C55" s="252" t="s">
        <v>189</v>
      </c>
      <c r="D55" s="246"/>
      <c r="E55" s="247"/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154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52" t="s">
        <v>159</v>
      </c>
      <c r="D56" s="246"/>
      <c r="E56" s="247">
        <v>4.7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154</v>
      </c>
      <c r="AH56" s="210">
        <v>5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52" t="s">
        <v>176</v>
      </c>
      <c r="D57" s="246"/>
      <c r="E57" s="247">
        <v>59.262979999999999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154</v>
      </c>
      <c r="AH57" s="210">
        <v>5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2" t="s">
        <v>190</v>
      </c>
      <c r="D58" s="246"/>
      <c r="E58" s="247"/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154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2" t="s">
        <v>191</v>
      </c>
      <c r="D59" s="246"/>
      <c r="E59" s="247">
        <v>-0.625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154</v>
      </c>
      <c r="AH59" s="210">
        <v>5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52" t="s">
        <v>192</v>
      </c>
      <c r="D60" s="246"/>
      <c r="E60" s="247">
        <v>-7.4258699999999997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154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29">
        <v>8</v>
      </c>
      <c r="B61" s="230" t="s">
        <v>193</v>
      </c>
      <c r="C61" s="240" t="s">
        <v>194</v>
      </c>
      <c r="D61" s="231" t="s">
        <v>147</v>
      </c>
      <c r="E61" s="232">
        <v>25.398420000000002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4" t="s">
        <v>148</v>
      </c>
      <c r="S61" s="234" t="s">
        <v>114</v>
      </c>
      <c r="T61" s="235" t="s">
        <v>114</v>
      </c>
      <c r="U61" s="220">
        <v>1.2E-2</v>
      </c>
      <c r="V61" s="220">
        <f>ROUND(E61*U61,2)</f>
        <v>0.3</v>
      </c>
      <c r="W61" s="220"/>
      <c r="X61" s="220" t="s">
        <v>149</v>
      </c>
      <c r="Y61" s="220" t="s">
        <v>117</v>
      </c>
      <c r="Z61" s="210"/>
      <c r="AA61" s="210"/>
      <c r="AB61" s="210"/>
      <c r="AC61" s="210"/>
      <c r="AD61" s="210"/>
      <c r="AE61" s="210"/>
      <c r="AF61" s="210"/>
      <c r="AG61" s="210" t="s">
        <v>150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17"/>
      <c r="B62" s="218"/>
      <c r="C62" s="251" t="s">
        <v>183</v>
      </c>
      <c r="D62" s="250"/>
      <c r="E62" s="250"/>
      <c r="F62" s="250"/>
      <c r="G62" s="25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152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52" t="s">
        <v>189</v>
      </c>
      <c r="D63" s="246"/>
      <c r="E63" s="247"/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154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52" t="s">
        <v>195</v>
      </c>
      <c r="D64" s="246"/>
      <c r="E64" s="247">
        <v>25.398420000000002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154</v>
      </c>
      <c r="AH64" s="210">
        <v>5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2.5" outlineLevel="1" x14ac:dyDescent="0.2">
      <c r="A65" s="229">
        <v>9</v>
      </c>
      <c r="B65" s="230" t="s">
        <v>196</v>
      </c>
      <c r="C65" s="240" t="s">
        <v>197</v>
      </c>
      <c r="D65" s="231" t="s">
        <v>147</v>
      </c>
      <c r="E65" s="232">
        <v>894.59375999999997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4" t="s">
        <v>148</v>
      </c>
      <c r="S65" s="234" t="s">
        <v>114</v>
      </c>
      <c r="T65" s="235" t="s">
        <v>114</v>
      </c>
      <c r="U65" s="220">
        <v>0</v>
      </c>
      <c r="V65" s="220">
        <f>ROUND(E65*U65,2)</f>
        <v>0</v>
      </c>
      <c r="W65" s="220"/>
      <c r="X65" s="220" t="s">
        <v>149</v>
      </c>
      <c r="Y65" s="220" t="s">
        <v>117</v>
      </c>
      <c r="Z65" s="210"/>
      <c r="AA65" s="210"/>
      <c r="AB65" s="210"/>
      <c r="AC65" s="210"/>
      <c r="AD65" s="210"/>
      <c r="AE65" s="210"/>
      <c r="AF65" s="210"/>
      <c r="AG65" s="210" t="s">
        <v>150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51" t="s">
        <v>183</v>
      </c>
      <c r="D66" s="250"/>
      <c r="E66" s="250"/>
      <c r="F66" s="250"/>
      <c r="G66" s="25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152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52" t="s">
        <v>198</v>
      </c>
      <c r="D67" s="246"/>
      <c r="E67" s="247">
        <v>55.912109999999998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154</v>
      </c>
      <c r="AH67" s="210">
        <v>5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53" t="s">
        <v>199</v>
      </c>
      <c r="D68" s="248"/>
      <c r="E68" s="249">
        <v>838.68164999999999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154</v>
      </c>
      <c r="AH68" s="210">
        <v>4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29">
        <v>10</v>
      </c>
      <c r="B69" s="230" t="s">
        <v>200</v>
      </c>
      <c r="C69" s="240" t="s">
        <v>201</v>
      </c>
      <c r="D69" s="231" t="s">
        <v>147</v>
      </c>
      <c r="E69" s="232">
        <v>406.37472000000002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4" t="s">
        <v>148</v>
      </c>
      <c r="S69" s="234" t="s">
        <v>114</v>
      </c>
      <c r="T69" s="235" t="s">
        <v>114</v>
      </c>
      <c r="U69" s="220">
        <v>0</v>
      </c>
      <c r="V69" s="220">
        <f>ROUND(E69*U69,2)</f>
        <v>0</v>
      </c>
      <c r="W69" s="220"/>
      <c r="X69" s="220" t="s">
        <v>149</v>
      </c>
      <c r="Y69" s="220" t="s">
        <v>117</v>
      </c>
      <c r="Z69" s="210"/>
      <c r="AA69" s="210"/>
      <c r="AB69" s="210"/>
      <c r="AC69" s="210"/>
      <c r="AD69" s="210"/>
      <c r="AE69" s="210"/>
      <c r="AF69" s="210"/>
      <c r="AG69" s="210" t="s">
        <v>150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17"/>
      <c r="B70" s="218"/>
      <c r="C70" s="251" t="s">
        <v>183</v>
      </c>
      <c r="D70" s="250"/>
      <c r="E70" s="250"/>
      <c r="F70" s="250"/>
      <c r="G70" s="25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152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2" t="s">
        <v>202</v>
      </c>
      <c r="D71" s="246"/>
      <c r="E71" s="247">
        <v>25.398420000000002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154</v>
      </c>
      <c r="AH71" s="210">
        <v>5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53" t="s">
        <v>199</v>
      </c>
      <c r="D72" s="248"/>
      <c r="E72" s="249">
        <v>380.97629999999998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154</v>
      </c>
      <c r="AH72" s="210">
        <v>4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2.5" outlineLevel="1" x14ac:dyDescent="0.2">
      <c r="A73" s="229">
        <v>11</v>
      </c>
      <c r="B73" s="230" t="s">
        <v>203</v>
      </c>
      <c r="C73" s="240" t="s">
        <v>204</v>
      </c>
      <c r="D73" s="231" t="s">
        <v>205</v>
      </c>
      <c r="E73" s="232">
        <v>2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4" t="s">
        <v>148</v>
      </c>
      <c r="S73" s="234" t="s">
        <v>114</v>
      </c>
      <c r="T73" s="235" t="s">
        <v>114</v>
      </c>
      <c r="U73" s="220">
        <v>4.4999999999999998E-2</v>
      </c>
      <c r="V73" s="220">
        <f>ROUND(E73*U73,2)</f>
        <v>0.09</v>
      </c>
      <c r="W73" s="220"/>
      <c r="X73" s="220" t="s">
        <v>149</v>
      </c>
      <c r="Y73" s="220" t="s">
        <v>117</v>
      </c>
      <c r="Z73" s="210"/>
      <c r="AA73" s="210"/>
      <c r="AB73" s="210"/>
      <c r="AC73" s="210"/>
      <c r="AD73" s="210"/>
      <c r="AE73" s="210"/>
      <c r="AF73" s="210"/>
      <c r="AG73" s="210" t="s">
        <v>150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51" t="s">
        <v>206</v>
      </c>
      <c r="D74" s="250"/>
      <c r="E74" s="250"/>
      <c r="F74" s="250"/>
      <c r="G74" s="25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152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52" t="s">
        <v>207</v>
      </c>
      <c r="D75" s="246"/>
      <c r="E75" s="247">
        <v>2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154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33.75" outlineLevel="1" x14ac:dyDescent="0.2">
      <c r="A76" s="229">
        <v>12</v>
      </c>
      <c r="B76" s="230" t="s">
        <v>208</v>
      </c>
      <c r="C76" s="240" t="s">
        <v>209</v>
      </c>
      <c r="D76" s="231" t="s">
        <v>205</v>
      </c>
      <c r="E76" s="232">
        <v>2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4" t="s">
        <v>148</v>
      </c>
      <c r="S76" s="234" t="s">
        <v>114</v>
      </c>
      <c r="T76" s="235" t="s">
        <v>114</v>
      </c>
      <c r="U76" s="220">
        <v>0</v>
      </c>
      <c r="V76" s="220">
        <f>ROUND(E76*U76,2)</f>
        <v>0</v>
      </c>
      <c r="W76" s="220"/>
      <c r="X76" s="220" t="s">
        <v>149</v>
      </c>
      <c r="Y76" s="220" t="s">
        <v>117</v>
      </c>
      <c r="Z76" s="210"/>
      <c r="AA76" s="210"/>
      <c r="AB76" s="210"/>
      <c r="AC76" s="210"/>
      <c r="AD76" s="210"/>
      <c r="AE76" s="210"/>
      <c r="AF76" s="210"/>
      <c r="AG76" s="210" t="s">
        <v>150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51" t="s">
        <v>206</v>
      </c>
      <c r="D77" s="250"/>
      <c r="E77" s="250"/>
      <c r="F77" s="250"/>
      <c r="G77" s="25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152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2" t="s">
        <v>210</v>
      </c>
      <c r="D78" s="246"/>
      <c r="E78" s="247">
        <v>2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154</v>
      </c>
      <c r="AH78" s="210">
        <v>5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29">
        <v>13</v>
      </c>
      <c r="B79" s="230" t="s">
        <v>211</v>
      </c>
      <c r="C79" s="240" t="s">
        <v>212</v>
      </c>
      <c r="D79" s="231" t="s">
        <v>213</v>
      </c>
      <c r="E79" s="232">
        <v>5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4" t="s">
        <v>214</v>
      </c>
      <c r="S79" s="234" t="s">
        <v>114</v>
      </c>
      <c r="T79" s="235" t="s">
        <v>114</v>
      </c>
      <c r="U79" s="220">
        <v>0</v>
      </c>
      <c r="V79" s="220">
        <f>ROUND(E79*U79,2)</f>
        <v>0</v>
      </c>
      <c r="W79" s="220"/>
      <c r="X79" s="220" t="s">
        <v>149</v>
      </c>
      <c r="Y79" s="220" t="s">
        <v>117</v>
      </c>
      <c r="Z79" s="210"/>
      <c r="AA79" s="210"/>
      <c r="AB79" s="210"/>
      <c r="AC79" s="210"/>
      <c r="AD79" s="210"/>
      <c r="AE79" s="210"/>
      <c r="AF79" s="210"/>
      <c r="AG79" s="210" t="s">
        <v>150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17"/>
      <c r="B80" s="218"/>
      <c r="C80" s="252" t="s">
        <v>215</v>
      </c>
      <c r="D80" s="246"/>
      <c r="E80" s="247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154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2" t="s">
        <v>216</v>
      </c>
      <c r="D81" s="246"/>
      <c r="E81" s="247">
        <v>5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154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29">
        <v>14</v>
      </c>
      <c r="B82" s="230" t="s">
        <v>217</v>
      </c>
      <c r="C82" s="240" t="s">
        <v>218</v>
      </c>
      <c r="D82" s="231" t="s">
        <v>147</v>
      </c>
      <c r="E82" s="232">
        <v>56.537109999999998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2">
        <v>0</v>
      </c>
      <c r="O82" s="232">
        <f>ROUND(E82*N82,2)</f>
        <v>0</v>
      </c>
      <c r="P82" s="232">
        <v>0</v>
      </c>
      <c r="Q82" s="232">
        <f>ROUND(E82*P82,2)</f>
        <v>0</v>
      </c>
      <c r="R82" s="234" t="s">
        <v>148</v>
      </c>
      <c r="S82" s="234" t="s">
        <v>114</v>
      </c>
      <c r="T82" s="235" t="s">
        <v>114</v>
      </c>
      <c r="U82" s="220">
        <v>0.65200000000000002</v>
      </c>
      <c r="V82" s="220">
        <f>ROUND(E82*U82,2)</f>
        <v>36.86</v>
      </c>
      <c r="W82" s="220"/>
      <c r="X82" s="220" t="s">
        <v>149</v>
      </c>
      <c r="Y82" s="220" t="s">
        <v>117</v>
      </c>
      <c r="Z82" s="210"/>
      <c r="AA82" s="210"/>
      <c r="AB82" s="210"/>
      <c r="AC82" s="210"/>
      <c r="AD82" s="210"/>
      <c r="AE82" s="210"/>
      <c r="AF82" s="210"/>
      <c r="AG82" s="210" t="s">
        <v>150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52" t="s">
        <v>219</v>
      </c>
      <c r="D83" s="246"/>
      <c r="E83" s="247"/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154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52" t="s">
        <v>198</v>
      </c>
      <c r="D84" s="246"/>
      <c r="E84" s="247">
        <v>55.912109999999998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154</v>
      </c>
      <c r="AH84" s="210">
        <v>5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52" t="s">
        <v>220</v>
      </c>
      <c r="D85" s="246"/>
      <c r="E85" s="247"/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154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52" t="s">
        <v>186</v>
      </c>
      <c r="D86" s="246"/>
      <c r="E86" s="247">
        <v>0.625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154</v>
      </c>
      <c r="AH86" s="210">
        <v>5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29">
        <v>15</v>
      </c>
      <c r="B87" s="230" t="s">
        <v>221</v>
      </c>
      <c r="C87" s="240" t="s">
        <v>222</v>
      </c>
      <c r="D87" s="231" t="s">
        <v>147</v>
      </c>
      <c r="E87" s="232">
        <v>0.625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2">
        <v>0</v>
      </c>
      <c r="O87" s="232">
        <f>ROUND(E87*N87,2)</f>
        <v>0</v>
      </c>
      <c r="P87" s="232">
        <v>0</v>
      </c>
      <c r="Q87" s="232">
        <f>ROUND(E87*P87,2)</f>
        <v>0</v>
      </c>
      <c r="R87" s="234" t="s">
        <v>223</v>
      </c>
      <c r="S87" s="234" t="s">
        <v>114</v>
      </c>
      <c r="T87" s="235" t="s">
        <v>114</v>
      </c>
      <c r="U87" s="220">
        <v>0</v>
      </c>
      <c r="V87" s="220">
        <f>ROUND(E87*U87,2)</f>
        <v>0</v>
      </c>
      <c r="W87" s="220"/>
      <c r="X87" s="220" t="s">
        <v>149</v>
      </c>
      <c r="Y87" s="220" t="s">
        <v>117</v>
      </c>
      <c r="Z87" s="210"/>
      <c r="AA87" s="210"/>
      <c r="AB87" s="210"/>
      <c r="AC87" s="210"/>
      <c r="AD87" s="210"/>
      <c r="AE87" s="210"/>
      <c r="AF87" s="210"/>
      <c r="AG87" s="210" t="s">
        <v>150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51" t="s">
        <v>224</v>
      </c>
      <c r="D88" s="250"/>
      <c r="E88" s="250"/>
      <c r="F88" s="250"/>
      <c r="G88" s="25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152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52" t="s">
        <v>153</v>
      </c>
      <c r="D89" s="246"/>
      <c r="E89" s="247"/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154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52" t="s">
        <v>225</v>
      </c>
      <c r="D90" s="246"/>
      <c r="E90" s="247">
        <v>1.25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154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53" t="s">
        <v>156</v>
      </c>
      <c r="D91" s="248"/>
      <c r="E91" s="249">
        <v>-0.625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154</v>
      </c>
      <c r="AH91" s="210">
        <v>4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9">
        <v>16</v>
      </c>
      <c r="B92" s="230" t="s">
        <v>226</v>
      </c>
      <c r="C92" s="240" t="s">
        <v>227</v>
      </c>
      <c r="D92" s="231" t="s">
        <v>228</v>
      </c>
      <c r="E92" s="232">
        <v>140.6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4" t="s">
        <v>148</v>
      </c>
      <c r="S92" s="234" t="s">
        <v>114</v>
      </c>
      <c r="T92" s="235" t="s">
        <v>114</v>
      </c>
      <c r="U92" s="220">
        <v>2.9000000000000001E-2</v>
      </c>
      <c r="V92" s="220">
        <f>ROUND(E92*U92,2)</f>
        <v>4.08</v>
      </c>
      <c r="W92" s="220"/>
      <c r="X92" s="220" t="s">
        <v>149</v>
      </c>
      <c r="Y92" s="220" t="s">
        <v>117</v>
      </c>
      <c r="Z92" s="210"/>
      <c r="AA92" s="210"/>
      <c r="AB92" s="210"/>
      <c r="AC92" s="210"/>
      <c r="AD92" s="210"/>
      <c r="AE92" s="210"/>
      <c r="AF92" s="210"/>
      <c r="AG92" s="210" t="s">
        <v>150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51" t="s">
        <v>229</v>
      </c>
      <c r="D93" s="250"/>
      <c r="E93" s="250"/>
      <c r="F93" s="250"/>
      <c r="G93" s="25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152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52" t="s">
        <v>230</v>
      </c>
      <c r="D94" s="246"/>
      <c r="E94" s="247"/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154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52" t="s">
        <v>231</v>
      </c>
      <c r="D95" s="246"/>
      <c r="E95" s="247">
        <v>100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154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52" t="s">
        <v>232</v>
      </c>
      <c r="D96" s="246"/>
      <c r="E96" s="247">
        <v>40.6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154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29">
        <v>17</v>
      </c>
      <c r="B97" s="230" t="s">
        <v>233</v>
      </c>
      <c r="C97" s="240" t="s">
        <v>234</v>
      </c>
      <c r="D97" s="231" t="s">
        <v>147</v>
      </c>
      <c r="E97" s="232">
        <v>55.912109999999998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4" t="s">
        <v>148</v>
      </c>
      <c r="S97" s="234" t="s">
        <v>114</v>
      </c>
      <c r="T97" s="235" t="s">
        <v>114</v>
      </c>
      <c r="U97" s="220">
        <v>0</v>
      </c>
      <c r="V97" s="220">
        <f>ROUND(E97*U97,2)</f>
        <v>0</v>
      </c>
      <c r="W97" s="220"/>
      <c r="X97" s="220" t="s">
        <v>149</v>
      </c>
      <c r="Y97" s="220" t="s">
        <v>117</v>
      </c>
      <c r="Z97" s="210"/>
      <c r="AA97" s="210"/>
      <c r="AB97" s="210"/>
      <c r="AC97" s="210"/>
      <c r="AD97" s="210"/>
      <c r="AE97" s="210"/>
      <c r="AF97" s="210"/>
      <c r="AG97" s="210" t="s">
        <v>150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2" t="s">
        <v>198</v>
      </c>
      <c r="D98" s="246"/>
      <c r="E98" s="247">
        <v>55.912109999999998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154</v>
      </c>
      <c r="AH98" s="210">
        <v>5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29">
        <v>18</v>
      </c>
      <c r="B99" s="230" t="s">
        <v>235</v>
      </c>
      <c r="C99" s="240" t="s">
        <v>236</v>
      </c>
      <c r="D99" s="231" t="s">
        <v>147</v>
      </c>
      <c r="E99" s="232">
        <v>25.398420000000002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4" t="s">
        <v>148</v>
      </c>
      <c r="S99" s="234" t="s">
        <v>114</v>
      </c>
      <c r="T99" s="235" t="s">
        <v>114</v>
      </c>
      <c r="U99" s="220">
        <v>0</v>
      </c>
      <c r="V99" s="220">
        <f>ROUND(E99*U99,2)</f>
        <v>0</v>
      </c>
      <c r="W99" s="220"/>
      <c r="X99" s="220" t="s">
        <v>149</v>
      </c>
      <c r="Y99" s="220" t="s">
        <v>117</v>
      </c>
      <c r="Z99" s="210"/>
      <c r="AA99" s="210"/>
      <c r="AB99" s="210"/>
      <c r="AC99" s="210"/>
      <c r="AD99" s="210"/>
      <c r="AE99" s="210"/>
      <c r="AF99" s="210"/>
      <c r="AG99" s="210" t="s">
        <v>150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17"/>
      <c r="B100" s="218"/>
      <c r="C100" s="252" t="s">
        <v>202</v>
      </c>
      <c r="D100" s="246"/>
      <c r="E100" s="247">
        <v>25.398420000000002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154</v>
      </c>
      <c r="AH100" s="210">
        <v>5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29">
        <v>19</v>
      </c>
      <c r="B101" s="230" t="s">
        <v>237</v>
      </c>
      <c r="C101" s="240" t="s">
        <v>238</v>
      </c>
      <c r="D101" s="231" t="s">
        <v>228</v>
      </c>
      <c r="E101" s="232">
        <v>35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2">
        <v>0</v>
      </c>
      <c r="O101" s="232">
        <f>ROUND(E101*N101,2)</f>
        <v>0</v>
      </c>
      <c r="P101" s="232">
        <v>0</v>
      </c>
      <c r="Q101" s="232">
        <f>ROUND(E101*P101,2)</f>
        <v>0</v>
      </c>
      <c r="R101" s="234"/>
      <c r="S101" s="234" t="s">
        <v>239</v>
      </c>
      <c r="T101" s="235" t="s">
        <v>114</v>
      </c>
      <c r="U101" s="220">
        <v>0.17199999999999999</v>
      </c>
      <c r="V101" s="220">
        <f>ROUND(E101*U101,2)</f>
        <v>6.02</v>
      </c>
      <c r="W101" s="220"/>
      <c r="X101" s="220" t="s">
        <v>149</v>
      </c>
      <c r="Y101" s="220" t="s">
        <v>117</v>
      </c>
      <c r="Z101" s="210"/>
      <c r="AA101" s="210"/>
      <c r="AB101" s="210"/>
      <c r="AC101" s="210"/>
      <c r="AD101" s="210"/>
      <c r="AE101" s="210"/>
      <c r="AF101" s="210"/>
      <c r="AG101" s="210" t="s">
        <v>150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17"/>
      <c r="B102" s="218"/>
      <c r="C102" s="252" t="s">
        <v>240</v>
      </c>
      <c r="D102" s="246"/>
      <c r="E102" s="247">
        <v>35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154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x14ac:dyDescent="0.2">
      <c r="A103" s="222" t="s">
        <v>109</v>
      </c>
      <c r="B103" s="223" t="s">
        <v>74</v>
      </c>
      <c r="C103" s="239" t="s">
        <v>75</v>
      </c>
      <c r="D103" s="224"/>
      <c r="E103" s="225"/>
      <c r="F103" s="226"/>
      <c r="G103" s="226">
        <f>SUMIF(AG104:AG112,"&lt;&gt;NOR",G104:G112)</f>
        <v>0</v>
      </c>
      <c r="H103" s="226"/>
      <c r="I103" s="226">
        <f>SUM(I104:I112)</f>
        <v>0</v>
      </c>
      <c r="J103" s="226"/>
      <c r="K103" s="226">
        <f>SUM(K104:K112)</f>
        <v>0</v>
      </c>
      <c r="L103" s="226"/>
      <c r="M103" s="226">
        <f>SUM(M104:M112)</f>
        <v>0</v>
      </c>
      <c r="N103" s="225"/>
      <c r="O103" s="225">
        <f>SUM(O104:O112)</f>
        <v>113.78999999999999</v>
      </c>
      <c r="P103" s="225"/>
      <c r="Q103" s="225">
        <f>SUM(Q104:Q112)</f>
        <v>0</v>
      </c>
      <c r="R103" s="226"/>
      <c r="S103" s="226"/>
      <c r="T103" s="227"/>
      <c r="U103" s="221"/>
      <c r="V103" s="221">
        <f>SUM(V104:V112)</f>
        <v>8.7199999999999989</v>
      </c>
      <c r="W103" s="221"/>
      <c r="X103" s="221"/>
      <c r="Y103" s="221"/>
      <c r="AG103" t="s">
        <v>110</v>
      </c>
    </row>
    <row r="104" spans="1:60" ht="22.5" outlineLevel="1" x14ac:dyDescent="0.2">
      <c r="A104" s="229">
        <v>20</v>
      </c>
      <c r="B104" s="230" t="s">
        <v>241</v>
      </c>
      <c r="C104" s="240" t="s">
        <v>242</v>
      </c>
      <c r="D104" s="231" t="s">
        <v>228</v>
      </c>
      <c r="E104" s="232">
        <v>140.6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2">
        <v>0.441</v>
      </c>
      <c r="O104" s="232">
        <f>ROUND(E104*N104,2)</f>
        <v>62</v>
      </c>
      <c r="P104" s="232">
        <v>0</v>
      </c>
      <c r="Q104" s="232">
        <f>ROUND(E104*P104,2)</f>
        <v>0</v>
      </c>
      <c r="R104" s="234" t="s">
        <v>243</v>
      </c>
      <c r="S104" s="234" t="s">
        <v>114</v>
      </c>
      <c r="T104" s="235" t="s">
        <v>114</v>
      </c>
      <c r="U104" s="220">
        <v>2.9000000000000001E-2</v>
      </c>
      <c r="V104" s="220">
        <f>ROUND(E104*U104,2)</f>
        <v>4.08</v>
      </c>
      <c r="W104" s="220"/>
      <c r="X104" s="220" t="s">
        <v>149</v>
      </c>
      <c r="Y104" s="220" t="s">
        <v>117</v>
      </c>
      <c r="Z104" s="210"/>
      <c r="AA104" s="210"/>
      <c r="AB104" s="210"/>
      <c r="AC104" s="210"/>
      <c r="AD104" s="210"/>
      <c r="AE104" s="210"/>
      <c r="AF104" s="210"/>
      <c r="AG104" s="210" t="s">
        <v>150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52" t="s">
        <v>230</v>
      </c>
      <c r="D105" s="246"/>
      <c r="E105" s="247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154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2" t="s">
        <v>231</v>
      </c>
      <c r="D106" s="246"/>
      <c r="E106" s="247">
        <v>100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154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2" t="s">
        <v>232</v>
      </c>
      <c r="D107" s="246"/>
      <c r="E107" s="247">
        <v>40.6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154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29">
        <v>21</v>
      </c>
      <c r="B108" s="230" t="s">
        <v>244</v>
      </c>
      <c r="C108" s="240" t="s">
        <v>245</v>
      </c>
      <c r="D108" s="231" t="s">
        <v>228</v>
      </c>
      <c r="E108" s="232">
        <v>140.6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2">
        <v>0.36834</v>
      </c>
      <c r="O108" s="232">
        <f>ROUND(E108*N108,2)</f>
        <v>51.79</v>
      </c>
      <c r="P108" s="232">
        <v>0</v>
      </c>
      <c r="Q108" s="232">
        <f>ROUND(E108*P108,2)</f>
        <v>0</v>
      </c>
      <c r="R108" s="234" t="s">
        <v>243</v>
      </c>
      <c r="S108" s="234" t="s">
        <v>114</v>
      </c>
      <c r="T108" s="235" t="s">
        <v>114</v>
      </c>
      <c r="U108" s="220">
        <v>3.3000000000000002E-2</v>
      </c>
      <c r="V108" s="220">
        <f>ROUND(E108*U108,2)</f>
        <v>4.6399999999999997</v>
      </c>
      <c r="W108" s="220"/>
      <c r="X108" s="220" t="s">
        <v>149</v>
      </c>
      <c r="Y108" s="220" t="s">
        <v>117</v>
      </c>
      <c r="Z108" s="210"/>
      <c r="AA108" s="210"/>
      <c r="AB108" s="210"/>
      <c r="AC108" s="210"/>
      <c r="AD108" s="210"/>
      <c r="AE108" s="210"/>
      <c r="AF108" s="210"/>
      <c r="AG108" s="210" t="s">
        <v>150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51" t="s">
        <v>246</v>
      </c>
      <c r="D109" s="250"/>
      <c r="E109" s="250"/>
      <c r="F109" s="250"/>
      <c r="G109" s="25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152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52" t="s">
        <v>230</v>
      </c>
      <c r="D110" s="246"/>
      <c r="E110" s="247"/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154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52" t="s">
        <v>231</v>
      </c>
      <c r="D111" s="246"/>
      <c r="E111" s="247">
        <v>100</v>
      </c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154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52" t="s">
        <v>232</v>
      </c>
      <c r="D112" s="246"/>
      <c r="E112" s="247">
        <v>40.6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154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x14ac:dyDescent="0.2">
      <c r="A113" s="222" t="s">
        <v>109</v>
      </c>
      <c r="B113" s="223" t="s">
        <v>76</v>
      </c>
      <c r="C113" s="239" t="s">
        <v>77</v>
      </c>
      <c r="D113" s="224"/>
      <c r="E113" s="225"/>
      <c r="F113" s="226"/>
      <c r="G113" s="226">
        <f>SUMIF(AG114:AG118,"&lt;&gt;NOR",G114:G118)</f>
        <v>0</v>
      </c>
      <c r="H113" s="226"/>
      <c r="I113" s="226">
        <f>SUM(I114:I118)</f>
        <v>0</v>
      </c>
      <c r="J113" s="226"/>
      <c r="K113" s="226">
        <f>SUM(K114:K118)</f>
        <v>0</v>
      </c>
      <c r="L113" s="226"/>
      <c r="M113" s="226">
        <f>SUM(M114:M118)</f>
        <v>0</v>
      </c>
      <c r="N113" s="225"/>
      <c r="O113" s="225">
        <f>SUM(O114:O118)</f>
        <v>0</v>
      </c>
      <c r="P113" s="225"/>
      <c r="Q113" s="225">
        <f>SUM(Q114:Q118)</f>
        <v>0</v>
      </c>
      <c r="R113" s="226"/>
      <c r="S113" s="226"/>
      <c r="T113" s="227"/>
      <c r="U113" s="221"/>
      <c r="V113" s="221">
        <f>SUM(V114:V118)</f>
        <v>44.44</v>
      </c>
      <c r="W113" s="221"/>
      <c r="X113" s="221"/>
      <c r="Y113" s="221"/>
      <c r="AG113" t="s">
        <v>110</v>
      </c>
    </row>
    <row r="114" spans="1:60" outlineLevel="1" x14ac:dyDescent="0.2">
      <c r="A114" s="229">
        <v>22</v>
      </c>
      <c r="B114" s="230" t="s">
        <v>247</v>
      </c>
      <c r="C114" s="240" t="s">
        <v>248</v>
      </c>
      <c r="D114" s="231" t="s">
        <v>213</v>
      </c>
      <c r="E114" s="232">
        <v>113.94280000000001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2">
        <v>0</v>
      </c>
      <c r="O114" s="232">
        <f>ROUND(E114*N114,2)</f>
        <v>0</v>
      </c>
      <c r="P114" s="232">
        <v>0</v>
      </c>
      <c r="Q114" s="232">
        <f>ROUND(E114*P114,2)</f>
        <v>0</v>
      </c>
      <c r="R114" s="234" t="s">
        <v>243</v>
      </c>
      <c r="S114" s="234" t="s">
        <v>114</v>
      </c>
      <c r="T114" s="235" t="s">
        <v>114</v>
      </c>
      <c r="U114" s="220">
        <v>0.39</v>
      </c>
      <c r="V114" s="220">
        <f>ROUND(E114*U114,2)</f>
        <v>44.44</v>
      </c>
      <c r="W114" s="220"/>
      <c r="X114" s="220" t="s">
        <v>249</v>
      </c>
      <c r="Y114" s="220" t="s">
        <v>117</v>
      </c>
      <c r="Z114" s="210"/>
      <c r="AA114" s="210"/>
      <c r="AB114" s="210"/>
      <c r="AC114" s="210"/>
      <c r="AD114" s="210"/>
      <c r="AE114" s="210"/>
      <c r="AF114" s="210"/>
      <c r="AG114" s="210" t="s">
        <v>250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17"/>
      <c r="B115" s="218"/>
      <c r="C115" s="251" t="s">
        <v>251</v>
      </c>
      <c r="D115" s="250"/>
      <c r="E115" s="250"/>
      <c r="F115" s="250"/>
      <c r="G115" s="25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152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52" t="s">
        <v>252</v>
      </c>
      <c r="D116" s="246"/>
      <c r="E116" s="247"/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154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52" t="s">
        <v>253</v>
      </c>
      <c r="D117" s="246"/>
      <c r="E117" s="247"/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154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52" t="s">
        <v>254</v>
      </c>
      <c r="D118" s="246"/>
      <c r="E118" s="247">
        <v>113.94280000000001</v>
      </c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154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3"/>
      <c r="B119" s="4"/>
      <c r="C119" s="243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AE119">
        <v>15</v>
      </c>
      <c r="AF119">
        <v>21</v>
      </c>
      <c r="AG119" t="s">
        <v>95</v>
      </c>
    </row>
    <row r="120" spans="1:60" x14ac:dyDescent="0.2">
      <c r="A120" s="213"/>
      <c r="B120" s="214" t="s">
        <v>29</v>
      </c>
      <c r="C120" s="244"/>
      <c r="D120" s="215"/>
      <c r="E120" s="216"/>
      <c r="F120" s="216"/>
      <c r="G120" s="228">
        <f>G8+G103+G113</f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AE120">
        <f>SUMIF(L7:L118,AE119,G7:G118)</f>
        <v>0</v>
      </c>
      <c r="AF120">
        <f>SUMIF(L7:L118,AF119,G7:G118)</f>
        <v>0</v>
      </c>
      <c r="AG120" t="s">
        <v>141</v>
      </c>
    </row>
    <row r="121" spans="1:60" x14ac:dyDescent="0.2">
      <c r="C121" s="245"/>
      <c r="D121" s="10"/>
      <c r="AG121" t="s">
        <v>143</v>
      </c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L+54jbjhGf//3XCA/FHI2awqGYoN36SG56wiwdU5Yfe5LQejcn+lSRxQGb+L5OcPxKl2I3tdNh1Zrdd6C9b+w==" saltValue="oC+/Ic8cYWgDHle6uPEtxA==" spinCount="100000" sheet="1" formatRows="0"/>
  <mergeCells count="20">
    <mergeCell ref="C109:G109"/>
    <mergeCell ref="C115:G115"/>
    <mergeCell ref="C66:G66"/>
    <mergeCell ref="C70:G70"/>
    <mergeCell ref="C74:G74"/>
    <mergeCell ref="C77:G77"/>
    <mergeCell ref="C88:G88"/>
    <mergeCell ref="C93:G93"/>
    <mergeCell ref="C19:G19"/>
    <mergeCell ref="C31:G31"/>
    <mergeCell ref="C35:G35"/>
    <mergeCell ref="C47:G47"/>
    <mergeCell ref="C54:G54"/>
    <mergeCell ref="C62:G62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099 01 Naklady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'099 01 Naklady'!Názvy_tisku</vt:lpstr>
      <vt:lpstr>'SO 01 01 Pol'!Názvy_tisku</vt:lpstr>
      <vt:lpstr>oadresa</vt:lpstr>
      <vt:lpstr>Stavba!Objednatel</vt:lpstr>
      <vt:lpstr>Stavba!Objekt</vt:lpstr>
      <vt:lpstr>'099 01 Naklady'!Oblast_tisku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2019-03-19T12:27:02Z</cp:lastPrinted>
  <dcterms:created xsi:type="dcterms:W3CDTF">2009-04-08T07:15:50Z</dcterms:created>
  <dcterms:modified xsi:type="dcterms:W3CDTF">2022-09-23T09:22:24Z</dcterms:modified>
</cp:coreProperties>
</file>